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2"/>
  </bookViews>
  <sheets>
    <sheet name="Pokyny pro vyplnění" sheetId="11" state="hidden" r:id="rId1"/>
    <sheet name="Rekapitulace" sheetId="1" r:id="rId2"/>
    <sheet name="D.1.1" sheetId="16" r:id="rId3"/>
    <sheet name="VzorPolozky" sheetId="10" state="hidden" r:id="rId4"/>
  </sheets>
  <externalReferences>
    <externalReference r:id="rId5"/>
  </externalReferences>
  <definedNames>
    <definedName name="CelkemDPHVypocet" localSheetId="1">Rekapitulace!$H$43</definedName>
    <definedName name="CenaCelkem">Rekapitulace!$G$32</definedName>
    <definedName name="CenaCelkemBezDPH">Rekapitulace!$G$31</definedName>
    <definedName name="CenaCelkemVypocet" localSheetId="1">Rekapitulace!$I$43</definedName>
    <definedName name="cisloobjektu">Rekapitulace!$D$3</definedName>
    <definedName name="CisloRozpoctu">'[1]Krycí list'!$C$2</definedName>
    <definedName name="CisloStavby" localSheetId="1">Rekapitulace!#REF!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Rekapitulace!$G$28</definedName>
    <definedName name="DPHZakl">Rekapitulace!$G$30</definedName>
    <definedName name="dpsc" localSheetId="1">Rekapitulace!$C$13</definedName>
    <definedName name="IČO" localSheetId="1">Rekapitulace!$I$11</definedName>
    <definedName name="Mena">Rekapitulace!$J$32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Rekapitulace!$B$41</definedName>
    <definedName name="_xlnm.Print_Area" localSheetId="2">D.1.1!$A$1:$V$229</definedName>
    <definedName name="_xlnm.Print_Area" localSheetId="1">Rekapitulace!$B$1:$J$39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 localSheetId="2">#REF!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Rekapitulace!$E$27</definedName>
    <definedName name="SazbaDPH1">'[1]Krycí list'!$C$30</definedName>
    <definedName name="SazbaDPH2" localSheetId="1">Rekapitulace!$E$29</definedName>
    <definedName name="SazbaDPH2">'[1]Krycí list'!$C$32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Rekapitulace!$B$1:$J$39</definedName>
    <definedName name="ZakladDPHSni">Rekapitulace!$G$27</definedName>
    <definedName name="ZakladDPHSniVypocet" localSheetId="1">Rekapitulace!$F$43</definedName>
    <definedName name="ZakladDPHZakl">Rekapitulace!$G$29</definedName>
    <definedName name="ZakladDPHZaklVypocet" localSheetId="1">Rekapitulace!$G$43</definedName>
    <definedName name="Zaokrouhleni" localSheetId="2">Rekapitulace!#REF!</definedName>
    <definedName name="Zaokrouhleni">Rekapitulace!#REF!</definedName>
    <definedName name="Zhotovitel">Rekapitulace!$D$11:$G$11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24" i="16" l="1"/>
  <c r="G222" i="16"/>
  <c r="G219" i="16"/>
  <c r="G217" i="16"/>
  <c r="G203" i="16"/>
  <c r="G208" i="16"/>
  <c r="G210" i="16"/>
  <c r="G212" i="16"/>
  <c r="G214" i="16"/>
  <c r="G199" i="16"/>
  <c r="G196" i="16"/>
  <c r="G195" i="16"/>
  <c r="G193" i="16"/>
  <c r="G191" i="16"/>
  <c r="G189" i="16"/>
  <c r="G185" i="16"/>
  <c r="G184" i="16"/>
  <c r="G180" i="16"/>
  <c r="G176" i="16"/>
  <c r="G174" i="16"/>
  <c r="G168" i="16"/>
  <c r="G162" i="16"/>
  <c r="G156" i="16"/>
  <c r="G152" i="16"/>
  <c r="G150" i="16"/>
  <c r="G149" i="16" s="1"/>
  <c r="G144" i="16"/>
  <c r="G147" i="16"/>
  <c r="G142" i="16"/>
  <c r="G137" i="16"/>
  <c r="G136" i="16" s="1"/>
  <c r="G135" i="16"/>
  <c r="G134" i="16" s="1"/>
  <c r="G124" i="16"/>
  <c r="G126" i="16"/>
  <c r="G128" i="16"/>
  <c r="G130" i="16"/>
  <c r="G132" i="16"/>
  <c r="G133" i="16"/>
  <c r="G122" i="16"/>
  <c r="G100" i="16"/>
  <c r="G104" i="16"/>
  <c r="G108" i="16"/>
  <c r="G110" i="16"/>
  <c r="G113" i="16"/>
  <c r="G115" i="16"/>
  <c r="G117" i="16"/>
  <c r="G119" i="16"/>
  <c r="G98" i="16"/>
  <c r="G96" i="16"/>
  <c r="G94" i="16"/>
  <c r="G86" i="16"/>
  <c r="G78" i="16" s="1"/>
  <c r="G79" i="16"/>
  <c r="G75" i="16"/>
  <c r="G77" i="16"/>
  <c r="G74" i="16"/>
  <c r="G69" i="16"/>
  <c r="G71" i="16"/>
  <c r="G67" i="16"/>
  <c r="G62" i="16"/>
  <c r="G63" i="16"/>
  <c r="G64" i="16"/>
  <c r="G65" i="16"/>
  <c r="G61" i="16"/>
  <c r="G48" i="16"/>
  <c r="G50" i="16"/>
  <c r="G52" i="16"/>
  <c r="G54" i="16"/>
  <c r="G56" i="16"/>
  <c r="G58" i="16"/>
  <c r="G46" i="16"/>
  <c r="G34" i="16"/>
  <c r="G38" i="16"/>
  <c r="G42" i="16"/>
  <c r="G43" i="16"/>
  <c r="G30" i="16"/>
  <c r="G27" i="16"/>
  <c r="G26" i="16" s="1"/>
  <c r="G14" i="16"/>
  <c r="G15" i="16"/>
  <c r="G16" i="16"/>
  <c r="G17" i="16"/>
  <c r="G20" i="16"/>
  <c r="G21" i="16"/>
  <c r="G22" i="16"/>
  <c r="G23" i="16"/>
  <c r="G24" i="16"/>
  <c r="G25" i="16"/>
  <c r="G10" i="16"/>
  <c r="G216" i="16" l="1"/>
  <c r="G221" i="16"/>
  <c r="G93" i="16"/>
  <c r="G73" i="16"/>
  <c r="G60" i="16"/>
  <c r="G29" i="16"/>
  <c r="G198" i="16"/>
  <c r="G121" i="16"/>
  <c r="G97" i="16"/>
  <c r="G66" i="16"/>
  <c r="G45" i="16"/>
  <c r="G9" i="16"/>
  <c r="G151" i="16"/>
  <c r="F43" i="1"/>
  <c r="G43" i="1"/>
  <c r="H43" i="1"/>
  <c r="I43" i="1"/>
  <c r="J42" i="1" s="1"/>
  <c r="J43" i="1" s="1"/>
  <c r="J31" i="1"/>
  <c r="J30" i="1"/>
  <c r="G41" i="1"/>
  <c r="F41" i="1"/>
  <c r="J27" i="1"/>
  <c r="J28" i="1"/>
  <c r="J29" i="1"/>
  <c r="E28" i="1"/>
  <c r="E30" i="1"/>
  <c r="I20" i="1" l="1"/>
  <c r="I21" i="1" s="1"/>
  <c r="G29" i="1" s="1"/>
  <c r="G30" i="1" s="1"/>
  <c r="G3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<sst xmlns="http://schemas.openxmlformats.org/spreadsheetml/2006/main" count="611" uniqueCount="377">
  <si>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</si>
  <si>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</si>
  <si>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</si>
  <si>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</si>
  <si>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</si>
  <si>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</si>
  <si>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</si>
  <si>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</si>
  <si>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</si>
  <si>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</si>
  <si>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</si>
  <si>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</si>
  <si>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</si>
  <si>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</si>
  <si>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</si>
  <si>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</si>
  <si>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</si>
  <si>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</si>
  <si>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</si>
  <si>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</si>
  <si>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</si>
  <si>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</si>
  <si>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</si>
  <si>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</si>
  <si>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</si>
  <si>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</si>
  <si>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</si>
  <si>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</si>
  <si>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</si>
  <si>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</si>
  <si>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</si>
  <si>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</si>
  <si>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</si>
  <si>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Snížení energetické náročnosti objektu MŠ Demlova 999/5</t>
  </si>
  <si>
    <t>Město Třebíč</t>
  </si>
  <si>
    <t>Karlovo nám. 104/55</t>
  </si>
  <si>
    <t>Třebíč-Vnitřní Město</t>
  </si>
  <si>
    <t>67401</t>
  </si>
  <si>
    <t>00290629</t>
  </si>
  <si>
    <t>CZ00290629</t>
  </si>
  <si>
    <t>Ing. Jan Moták</t>
  </si>
  <si>
    <t>Římov 146</t>
  </si>
  <si>
    <t>Římov</t>
  </si>
  <si>
    <t>67522</t>
  </si>
  <si>
    <t>02811774</t>
  </si>
  <si>
    <t>Celkem za stavbu</t>
  </si>
  <si>
    <t>CZK</t>
  </si>
  <si>
    <t>D.1.1</t>
  </si>
  <si>
    <t>Název rozpočtu (profese)</t>
  </si>
  <si>
    <t>Celkem bez DPH</t>
  </si>
  <si>
    <t>Poznámka: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</si>
  <si>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</si>
  <si>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</si>
  <si>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</si>
  <si>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</si>
  <si>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</si>
  <si>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</si>
  <si>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</si>
  <si>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</si>
  <si>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</si>
  <si>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</si>
  <si>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</si>
  <si>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</si>
  <si>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</si>
  <si>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</si>
  <si>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</si>
  <si>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</si>
  <si>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</si>
  <si>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</si>
  <si>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</si>
  <si>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</si>
  <si>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</si>
  <si>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</si>
  <si>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</si>
  <si>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</si>
  <si>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</si>
  <si>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</si>
  <si>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</si>
  <si>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</si>
  <si>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</si>
  <si>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3</t>
  </si>
  <si>
    <t>m2</t>
  </si>
  <si>
    <t>60</t>
  </si>
  <si>
    <t>Úpravy povrchů, omítky</t>
  </si>
  <si>
    <t>62</t>
  </si>
  <si>
    <t>Upravy povrchů vnější</t>
  </si>
  <si>
    <t>m</t>
  </si>
  <si>
    <t>622904112R00</t>
  </si>
  <si>
    <t>Očištění fasád tlakovou vodou složitost 1 - 2</t>
  </si>
  <si>
    <t>620991121R00</t>
  </si>
  <si>
    <t>Zakrývání výplní vnějších otvorů z lešení</t>
  </si>
  <si>
    <t/>
  </si>
  <si>
    <t>kus</t>
  </si>
  <si>
    <t>2</t>
  </si>
  <si>
    <t>t</t>
  </si>
  <si>
    <t>m3</t>
  </si>
  <si>
    <t>721</t>
  </si>
  <si>
    <t>Vnitřní kanalizace</t>
  </si>
  <si>
    <t>1</t>
  </si>
  <si>
    <t>767</t>
  </si>
  <si>
    <t>Konstrukce zámečnické</t>
  </si>
  <si>
    <t>99</t>
  </si>
  <si>
    <t>Staveništní přesun hmot</t>
  </si>
  <si>
    <t>Uchazeč:</t>
  </si>
  <si>
    <t>Cenová soustava</t>
  </si>
  <si>
    <t>vlastní</t>
  </si>
  <si>
    <t>5</t>
  </si>
  <si>
    <t>Zpracováno programem RTS Stavitel+</t>
  </si>
  <si>
    <t>Nedílnou součástí výkazu výměr je projektová dokumentace</t>
  </si>
  <si>
    <t>RTS 16/II</t>
  </si>
  <si>
    <t>Soupis stavebních prací dodávek a služeb</t>
  </si>
  <si>
    <t>Zemní práce</t>
  </si>
  <si>
    <t>122201101R00</t>
  </si>
  <si>
    <t>Odkopávky nezapažené v hor. 3 do 100 m3</t>
  </si>
  <si>
    <t>(3,75+5,89+7)*0,2</t>
  </si>
  <si>
    <t>9,4*0,5</t>
  </si>
  <si>
    <t>2,53*0,9</t>
  </si>
  <si>
    <t>162201101R00</t>
  </si>
  <si>
    <t>Vodorovné přemístění výkopku z hor.1-4 do 20 m</t>
  </si>
  <si>
    <t>199000002R00</t>
  </si>
  <si>
    <t>Poplatek za skládku horniny 1- 4</t>
  </si>
  <si>
    <t>162701105RT3</t>
  </si>
  <si>
    <t>Vodorovné přemístění výkopku z hor.1-4 do 10000 m, nosnost 12 t</t>
  </si>
  <si>
    <t>181101102R00</t>
  </si>
  <si>
    <t>Úprava pláně v zářezech v hor. 1-4, se zhutněním</t>
  </si>
  <si>
    <t>3,75+5,89+7</t>
  </si>
  <si>
    <t>9,4</t>
  </si>
  <si>
    <t>112101243R00</t>
  </si>
  <si>
    <t>Kácení stromů jehličnatých průměru 40 cm, svah 1:2</t>
  </si>
  <si>
    <t>112101221R00</t>
  </si>
  <si>
    <t>Kácení stromů jehličnatých průměru 20 cm, svah 1:5</t>
  </si>
  <si>
    <t>112201111R00</t>
  </si>
  <si>
    <t>Odstranění pařezů o průměru do 20 cm, svah 1:5</t>
  </si>
  <si>
    <t>112201112R00</t>
  </si>
  <si>
    <t>Odstranění pařezů o průměru do 30 cm, svah 1:5</t>
  </si>
  <si>
    <t>1-001</t>
  </si>
  <si>
    <t>Výsadba thuje</t>
  </si>
  <si>
    <t>1-002</t>
  </si>
  <si>
    <t>Výsadba jedle</t>
  </si>
  <si>
    <t>Základy,zvláštní zakládání</t>
  </si>
  <si>
    <t>274313511R00</t>
  </si>
  <si>
    <t xml:space="preserve">Beton základových pasů prostý C 12/15 </t>
  </si>
  <si>
    <t>Svislé a kompletní konstrukce</t>
  </si>
  <si>
    <t>311351805R00</t>
  </si>
  <si>
    <t>Bednění nadzákl.zdí,pohled.hl.,oboustranné-zřízení</t>
  </si>
  <si>
    <t>0,13*2*(1,35+4)</t>
  </si>
  <si>
    <t>0,9*4*0,1</t>
  </si>
  <si>
    <t>(0,45*2+1,05*2)*0,1</t>
  </si>
  <si>
    <t>311351806R00</t>
  </si>
  <si>
    <t>Bednění nadzákl.zdí,pohled.hl.,oboustr.-odstranění</t>
  </si>
  <si>
    <t>311311911R00</t>
  </si>
  <si>
    <t>Beton nadzákladových zdí prostý C 16/20</t>
  </si>
  <si>
    <t>1,98*0,1</t>
  </si>
  <si>
    <t>0,9*0,9*0,1</t>
  </si>
  <si>
    <t>(0,45+1,05)*0,1</t>
  </si>
  <si>
    <t>338171113R00</t>
  </si>
  <si>
    <t>Osazení sloupků plot.ocel.do 2 m,do šachet, zabet</t>
  </si>
  <si>
    <t>311211124R00</t>
  </si>
  <si>
    <t>Zdivo nadzákladové z lomového kamene na MC 10</t>
  </si>
  <si>
    <t>2,06*0,5</t>
  </si>
  <si>
    <t>Komunikace</t>
  </si>
  <si>
    <t>564861111RT4</t>
  </si>
  <si>
    <t>Podklad ze štěrkodrti po zhutnění tloušťky 20 cm, štěrkodrť frakce 0-63 mm</t>
  </si>
  <si>
    <t>596215021R00</t>
  </si>
  <si>
    <t>Kladení zámkové dlažby tl. 6 cm do drtě tl. 4 cm</t>
  </si>
  <si>
    <t>596215041R00</t>
  </si>
  <si>
    <t>Kladení zámkové dlažby tl. 8 cm do drtě tl. 5 cm</t>
  </si>
  <si>
    <t>564851111RT4</t>
  </si>
  <si>
    <t>Podklad ze štěrkodrti po zhutnění tloušťky 15 cm, štěrkodrť frakce 0-63 mm</t>
  </si>
  <si>
    <t>564962111R00</t>
  </si>
  <si>
    <t>Podklad z mechanicky zpevněného kameniva tl. 20 cm</t>
  </si>
  <si>
    <t>59245620R</t>
  </si>
  <si>
    <t>Dlaždice betonová 50x50x6 cm šedá</t>
  </si>
  <si>
    <t>(3,75+5,89+7)*1,1</t>
  </si>
  <si>
    <t>592452630R</t>
  </si>
  <si>
    <t>Dlažba přírodní 20x20x6, povrch STANDARD</t>
  </si>
  <si>
    <t>9,4*1,2</t>
  </si>
  <si>
    <t>602011191R00</t>
  </si>
  <si>
    <t>Podklad.nátěr stěn pod tenkovr.omítky</t>
  </si>
  <si>
    <t>602011102R00</t>
  </si>
  <si>
    <t>Postřik cementový, ručně</t>
  </si>
  <si>
    <t>602021148R00</t>
  </si>
  <si>
    <t>Stěrka stěn vyrovnávací, ručně</t>
  </si>
  <si>
    <t>602011114R00</t>
  </si>
  <si>
    <t>Omítka jádrová soklová, ručně</t>
  </si>
  <si>
    <t>602011189R00</t>
  </si>
  <si>
    <t>Omítka stěn mozaiková</t>
  </si>
  <si>
    <t>61</t>
  </si>
  <si>
    <t>Upravy povrchů vnitřní</t>
  </si>
  <si>
    <t>610991111R00</t>
  </si>
  <si>
    <t>Zakrývání výplní vnitřních otvorů</t>
  </si>
  <si>
    <t>1,44*2,07*3+1,44*0,81</t>
  </si>
  <si>
    <t>610991004R00</t>
  </si>
  <si>
    <t>Začišťovací okenní lišta pro vnitř.omítku tl. 15mm</t>
  </si>
  <si>
    <t>1,44*4+2,07*2*3+0,81*1</t>
  </si>
  <si>
    <t>612474611RT1</t>
  </si>
  <si>
    <t>Omítka stěn vnitřní dvouvrstvá, vápen. štuk, ručně, na pálené cihly a tvarovky</t>
  </si>
  <si>
    <t>(1,44*4+2,07*2*3+0,81*1)*0,3</t>
  </si>
  <si>
    <t>0,54*3+0,27*3+0,72*3</t>
  </si>
  <si>
    <t>622312752RT1</t>
  </si>
  <si>
    <t>Zatepl.syst, min.desky, tl. 20 mm, s omítkou SH silikonovou, zrno 2 mm</t>
  </si>
  <si>
    <t>64</t>
  </si>
  <si>
    <t>Výplně otvorů</t>
  </si>
  <si>
    <t>64-001</t>
  </si>
  <si>
    <t>Okno plastové fixní 150×210 cm, včetně montáže</t>
  </si>
  <si>
    <t>Plastové netypizované jednodílné okno, fixní</t>
  </si>
  <si>
    <t>Stavební otvor(š.v.): 1 500 × 2 100 mm</t>
  </si>
  <si>
    <t>Zasklení: 	čiré izolační dvojsklo</t>
  </si>
  <si>
    <t>Rám okna: plastový komorový, barva - bílá,</t>
  </si>
  <si>
    <t>Souč. prostupu tepla: Uw max = 1,20 W/m2K</t>
  </si>
  <si>
    <t>Vnitřní parapet:	plastový komůrkový</t>
  </si>
  <si>
    <t>64-002</t>
  </si>
  <si>
    <t>Okno plastové fixní 150×84 cm, včetně montáže</t>
  </si>
  <si>
    <t>Stavební otvor(š.v.): 1 500 × 840 mm</t>
  </si>
  <si>
    <t>Vnitřní parapet: plastový komůrkový</t>
  </si>
  <si>
    <t>91</t>
  </si>
  <si>
    <t>Doplňující práce na komunikaci</t>
  </si>
  <si>
    <t>916561111RT7</t>
  </si>
  <si>
    <t>Osazení záhon.obrubníků do lože z C 12/15 s opěrou, včetně obrubníku   100/5/20 cm</t>
  </si>
  <si>
    <t>1,8+14+7,5+0,55</t>
  </si>
  <si>
    <t>917762111RT7</t>
  </si>
  <si>
    <t>Osazení ležat. obrub. bet. s opěrou,lože z C 12/15, včetně obrubníku ABO 2 - 15 100/15/25</t>
  </si>
  <si>
    <t>96</t>
  </si>
  <si>
    <t>Bourání konstrukcí</t>
  </si>
  <si>
    <t>965081702R00</t>
  </si>
  <si>
    <t xml:space="preserve">Bourání soklíků z dlažeb keramických </t>
  </si>
  <si>
    <t>3,47+4,775+2,375+1,45+0,75+1,2*3</t>
  </si>
  <si>
    <t>965081713RT1</t>
  </si>
  <si>
    <t>Bourání dlažeb keramických tl.10 mm, nad 1 m2, ručně, dlaždice keramické</t>
  </si>
  <si>
    <t>32,94+1,74</t>
  </si>
  <si>
    <t>(6*2,56*0,15)</t>
  </si>
  <si>
    <t>(6*2,53*0,15)</t>
  </si>
  <si>
    <t>965048515R00</t>
  </si>
  <si>
    <t>Broušení betonových povrchů do tl. 5 mm</t>
  </si>
  <si>
    <t>31,49+1,58+2,31+4,63+3,8</t>
  </si>
  <si>
    <t>965042241RT5</t>
  </si>
  <si>
    <t>Bourání mazanin betonových tl. nad 10 cm, nad 4 m2, pneumat. kladivo, tl. mazaniny 15 - 20 cm</t>
  </si>
  <si>
    <t>5,89*0,1</t>
  </si>
  <si>
    <t>965081923R00</t>
  </si>
  <si>
    <t>Bourání dlažeb beton.,čedič.tl.40 mm, pl.nad 1 m2</t>
  </si>
  <si>
    <t>5,39+1,54</t>
  </si>
  <si>
    <t>3,45+6,44</t>
  </si>
  <si>
    <t>962022491R00</t>
  </si>
  <si>
    <t>Bourání zdiva nadzákladového kamenného na MC</t>
  </si>
  <si>
    <t>1,52*0,5</t>
  </si>
  <si>
    <t>961044111R00</t>
  </si>
  <si>
    <t>Bourání základů z betonu prostého</t>
  </si>
  <si>
    <t>2,53*0,5</t>
  </si>
  <si>
    <t>965042141RT1</t>
  </si>
  <si>
    <t>Bourání mazanin betonových tl. 10 cm, nad 4 m2, ručně tl. mazaniny 5 - 8 cm</t>
  </si>
  <si>
    <t>2,02*0,08</t>
  </si>
  <si>
    <t>962081141R00</t>
  </si>
  <si>
    <t>Bourání příček ze skleněných tvárnic tl. 15 cm</t>
  </si>
  <si>
    <t>2,98*3+1,17</t>
  </si>
  <si>
    <t>97</t>
  </si>
  <si>
    <t>Prorážení otvorů</t>
  </si>
  <si>
    <t>979990107R00</t>
  </si>
  <si>
    <t>Poplatek za skládku suti - směs betonu,cihel,dřeva</t>
  </si>
  <si>
    <t>(10,16+0,46)</t>
  </si>
  <si>
    <t>979081111R00</t>
  </si>
  <si>
    <t>Odvoz suti a vybour. hmot na skládku do 1 km</t>
  </si>
  <si>
    <t>979081121R00</t>
  </si>
  <si>
    <t>Příplatek k odvozu za každý další 1 km</t>
  </si>
  <si>
    <t>(10,16+0,46)*6</t>
  </si>
  <si>
    <t>979082111R00</t>
  </si>
  <si>
    <t>Vnitrostaveništní doprava suti do 10 m</t>
  </si>
  <si>
    <t>979082121R00</t>
  </si>
  <si>
    <t>Příplatek k vnitrost. dopravě suti za dalších 5 m</t>
  </si>
  <si>
    <t>(10,16+0,46)*10</t>
  </si>
  <si>
    <t>978036121R00</t>
  </si>
  <si>
    <t>Otlučení omítek břízolitových v rozsahu 10 %</t>
  </si>
  <si>
    <t>979951111R00</t>
  </si>
  <si>
    <t>Výkup kovů - železný šrot tl. do 4 mm</t>
  </si>
  <si>
    <t>999281105R00</t>
  </si>
  <si>
    <t>Přesun hmot pro opravy a údržbu do výšky 6 m</t>
  </si>
  <si>
    <t>711</t>
  </si>
  <si>
    <t>Izolace proti vodě</t>
  </si>
  <si>
    <t>711212002RT3</t>
  </si>
  <si>
    <t>Hydroizolační povlak - nátěr nebo stěrka, pružná hydroizolace tl. 2mm</t>
  </si>
  <si>
    <t>Dvousložková rychle vysychající pružná cementová malta, k hydroizolaci teras a balkonů.</t>
  </si>
  <si>
    <t>711212611RT2</t>
  </si>
  <si>
    <t xml:space="preserve">Těsnicí pás do spoje stěna - stěna, š. 100 mm </t>
  </si>
  <si>
    <t>3,19+5,115+2,715+0,75+3*1,2+0,37+3,03+2*0,785+1,62</t>
  </si>
  <si>
    <t>711823129RT5</t>
  </si>
  <si>
    <t>Montáž ukončovací lišty k nopové fólii, včetně dodávky lišty</t>
  </si>
  <si>
    <t>(7,5+14+1,1+1,35+5,8+1,45)</t>
  </si>
  <si>
    <t>8,9+0,7+0,75+2,1+14,43+9,3</t>
  </si>
  <si>
    <t>711823121RT6</t>
  </si>
  <si>
    <t xml:space="preserve">Montáž nopové fólie svisle, včetně dodávky fólie </t>
  </si>
  <si>
    <t>(7,5+14+1,1+1,35+5,8+1,45)*0,5</t>
  </si>
  <si>
    <t>721242110RT1</t>
  </si>
  <si>
    <t>Lapač střešních splavenin PP HL600, kloub, zápachová klapka, koš na listí, DN 100</t>
  </si>
  <si>
    <t>767-001</t>
  </si>
  <si>
    <t>Úprava prostupu pro dešťový svod</t>
  </si>
  <si>
    <t>kompl.</t>
  </si>
  <si>
    <t>Úprava prostupu pro dešťový svod ve stávající rampě.</t>
  </si>
  <si>
    <t>767-002</t>
  </si>
  <si>
    <t>Čistící zóna 90/45 cm, Z/01</t>
  </si>
  <si>
    <t>Odstranění stávajícího škrabáku včetně rámu.</t>
  </si>
  <si>
    <t>Čistící rohož tvořená Al profily šířky 27 mm spojovanými nerezovým lankem a oddělenovanými pryžovými mezikroužky. Do Al profilů jsou fixovány gumové pásky.</t>
  </si>
  <si>
    <t>Hliníkový rám 15/30/2 mm o rozměru 450×900 mm</t>
  </si>
  <si>
    <t>767-003</t>
  </si>
  <si>
    <t>Čistící zóna 80/40 cm, Z/02</t>
  </si>
  <si>
    <t>Hliníkový rám 15/30/2 mm o rozměru 400×800 mm</t>
  </si>
  <si>
    <t>767-004</t>
  </si>
  <si>
    <t>Čistící zóna 80/35 cm, Z/03</t>
  </si>
  <si>
    <t>Hliníkový rám 15/30/2 mm o rozměru 350×800 mm</t>
  </si>
  <si>
    <t>767-005</t>
  </si>
  <si>
    <t>Držák vlajek, dodávka a montáž, Z/04</t>
  </si>
  <si>
    <t>Nerezový fasádní držák jednožerďový na stěnu se základnou 15x10 cm a třemi otvory na navrtání do fasády.</t>
  </si>
  <si>
    <t>767-006</t>
  </si>
  <si>
    <t>Trojnožka STO s dvojitým výložným ramenem, Z/05</t>
  </si>
  <si>
    <t>Trojnožka 2 m na dlaždice s dvojitým výložným ramenem. Materiál žárový zinek. Na spodních nohách přivařen rám pro betonové dlaždice 500 x 500mm. Včetně dlodávky dlaždic.</t>
  </si>
  <si>
    <t>Stávající trojnožka bude odstraněna. Antény budou přeloženy na novou trojnožku.</t>
  </si>
  <si>
    <t>767-007</t>
  </si>
  <si>
    <t>Rošt anglického dvorku, Z/06, dodávka a montáž</t>
  </si>
  <si>
    <t>Odstranění stávajícího roštu. Vybourání stávajícího rámu a osazení nového z L 30/30/3 mm - nerezová úprava. Úprava betonového zhlaví anglického dvorku reprofilační maltou.</t>
  </si>
  <si>
    <t>Nový rošt o rozměru 1200×650 mm z lisovaného podlahového roštu s nosným páskem 30/2 mm. Rozteč oka roštu je 22/22 mm. Rošt je lemován  páskem o síle 30/2 mm.</t>
  </si>
  <si>
    <t>767-008</t>
  </si>
  <si>
    <t>Úprava a zpětná montáž , stávajícího rámového oplocení</t>
  </si>
  <si>
    <t>2+2+1,5</t>
  </si>
  <si>
    <t>767-009</t>
  </si>
  <si>
    <t>Doraz dveří, Z/07, dodávka a montáž</t>
  </si>
  <si>
    <t>Šroubovací dveřní zarážka opatřená gumovým prstencem pro tlumení nárazu</t>
  </si>
  <si>
    <t>- kotvená do ocelové konstrukce rampy</t>
  </si>
  <si>
    <t>767-10</t>
  </si>
  <si>
    <t>Zábradlí schodištové u kuchyně, Z/08</t>
  </si>
  <si>
    <t>Demontáž stávajícího zábradlí. Úprava (zkrácení) zábradlí z důvodu osazení gastro skříně. Zpětná montáž zábradlí a nátěr syntetickým nátěrem v šedobílé barvě.</t>
  </si>
  <si>
    <t>767-11</t>
  </si>
  <si>
    <t>Schodištové madlo u hlavního vchodu, Z/09</t>
  </si>
  <si>
    <t>Kus</t>
  </si>
  <si>
    <t>Ocelové pozinkované madlo z trubek d=40/3,2 mm, kotvené do stěny. Madlo provedené ve dvou úrovních.</t>
  </si>
  <si>
    <t>767-12</t>
  </si>
  <si>
    <t>Odsazení stávající rampy do ker. dílny</t>
  </si>
  <si>
    <t>767-13</t>
  </si>
  <si>
    <t>Venkovní gastro skříň, Z/10</t>
  </si>
  <si>
    <t>767914830R00</t>
  </si>
  <si>
    <t>Demontáž oplocení rámového H do 2 m</t>
  </si>
  <si>
    <t>771</t>
  </si>
  <si>
    <t>Podlahy z dlaždic a obklady</t>
  </si>
  <si>
    <t>771775109R00</t>
  </si>
  <si>
    <t>Montáž podlah keram.vnější, hladké, tmel, 30x30 cm</t>
  </si>
  <si>
    <t>(7*2,56*0,15)</t>
  </si>
  <si>
    <t>597642030R</t>
  </si>
  <si>
    <t>Dlažba matná 300x300x9 mm</t>
  </si>
  <si>
    <t>(31,49+0,82+1,51)*1,1</t>
  </si>
  <si>
    <t>(3,19+5,115+2,715+0,75+3*1,2+0,37+3,03+2*0,785+1,62)*0,1*1,1</t>
  </si>
  <si>
    <t>(6*2,56*0,15)*1,1</t>
  </si>
  <si>
    <t>(6*2,53*0,15)*1,1</t>
  </si>
  <si>
    <t>597642400R</t>
  </si>
  <si>
    <t>Dlažba matná schodovka 300x300x9 mm</t>
  </si>
  <si>
    <t>(4,55+5,39)*1,1</t>
  </si>
  <si>
    <t>771479001R00</t>
  </si>
  <si>
    <t>Řezání dlaždic keramických pro soklíky</t>
  </si>
  <si>
    <t>(3,19+5,115+2,715+0,75+3*1,2+0,37+3,03+2*0,785+1,62)*2</t>
  </si>
  <si>
    <t>771475014R00</t>
  </si>
  <si>
    <t>Obklad soklíků keram.rovných, tmel,výška 10 cm</t>
  </si>
  <si>
    <t>771577952R00</t>
  </si>
  <si>
    <t>Podlahový profil ukončovací</t>
  </si>
  <si>
    <t>2,7*2+2,2</t>
  </si>
  <si>
    <t>783</t>
  </si>
  <si>
    <t>Nátěry</t>
  </si>
  <si>
    <t>783101821R00</t>
  </si>
  <si>
    <t>Odstranění nátěrů z ocel. konstrukcí "A" opálením</t>
  </si>
  <si>
    <t>23,85</t>
  </si>
  <si>
    <t>783122210R00</t>
  </si>
  <si>
    <t>Nátěr syntetický OK "A" 1x + 2x email</t>
  </si>
  <si>
    <t>28,85</t>
  </si>
  <si>
    <t>784</t>
  </si>
  <si>
    <t>Malby</t>
  </si>
  <si>
    <t>784161901R00</t>
  </si>
  <si>
    <t>Penetrace podkladu, univerzální, 1 x</t>
  </si>
  <si>
    <t>784125212R00</t>
  </si>
  <si>
    <t>Malba, bílá, bez penetrace,2x</t>
  </si>
  <si>
    <t>Architektonicko-stavební řešení</t>
  </si>
  <si>
    <t>Demontáž pororoštové podlahy, úprava dle potřebných rozměrů. Odřezání stávajících profilů, navaření nových. Nátěr šedobílou barvou</t>
  </si>
  <si>
    <t>Stávající rampa bude odsazena o tl. tepené 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</si>
</sst>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u/>
      <sz val="8"/>
      <color theme="10"/>
      <name val="Trebuchet MS"/>
      <family val="2"/>
    </font>
    <font>
      <u/>
      <sz val="10"/>
      <color theme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6" xfId="0" applyFont="1" applyBorder="1"/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0" fontId="0" fillId="0" borderId="9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6" fillId="3" borderId="27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 wrapText="1"/>
    </xf>
    <xf numFmtId="3" fontId="6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9" fillId="3" borderId="28" xfId="0" applyNumberFormat="1" applyFont="1" applyFill="1" applyBorder="1" applyAlignment="1">
      <alignment horizontal="center" vertical="center" wrapText="1" shrinkToFit="1"/>
    </xf>
    <xf numFmtId="3" fontId="6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49" fontId="7" fillId="3" borderId="13" xfId="0" applyNumberFormat="1" applyFont="1" applyFill="1" applyBorder="1" applyAlignment="1">
      <alignment horizontal="left" vertical="center"/>
    </xf>
    <xf numFmtId="0" fontId="11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1" fillId="3" borderId="17" xfId="0" applyFont="1" applyFill="1" applyBorder="1" applyAlignment="1">
      <alignment horizontal="center" vertical="center" wrapText="1"/>
    </xf>
    <xf numFmtId="49" fontId="0" fillId="0" borderId="17" xfId="0" applyNumberFormat="1" applyFont="1" applyBorder="1" applyAlignment="1">
      <alignment vertical="center"/>
    </xf>
    <xf numFmtId="0" fontId="0" fillId="0" borderId="14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/>
    <xf numFmtId="0" fontId="0" fillId="0" borderId="12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indent="1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4" fontId="7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ont="1" applyFill="1" applyBorder="1" applyAlignment="1">
      <alignment horizontal="left" vertical="center"/>
    </xf>
    <xf numFmtId="0" fontId="0" fillId="3" borderId="7" xfId="0" applyFont="1" applyFill="1" applyBorder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/>
    <xf numFmtId="4" fontId="7" fillId="0" borderId="2" xfId="0" applyNumberFormat="1" applyFont="1" applyFill="1" applyBorder="1" applyAlignment="1"/>
    <xf numFmtId="0" fontId="7" fillId="0" borderId="1" xfId="0" applyFont="1" applyFill="1" applyBorder="1" applyAlignment="1">
      <alignment horizontal="left" vertical="center"/>
    </xf>
    <xf numFmtId="4" fontId="12" fillId="5" borderId="33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29" xfId="0" applyFont="1" applyBorder="1" applyAlignment="1" applyProtection="1">
      <alignment vertical="center"/>
    </xf>
    <xf numFmtId="49" fontId="0" fillId="0" borderId="6" xfId="0" applyNumberFormat="1" applyBorder="1" applyAlignment="1" applyProtection="1">
      <alignment vertical="center"/>
    </xf>
    <xf numFmtId="0" fontId="0" fillId="3" borderId="29" xfId="0" applyFill="1" applyBorder="1" applyProtection="1"/>
    <xf numFmtId="49" fontId="0" fillId="3" borderId="12" xfId="0" applyNumberFormat="1" applyFill="1" applyBorder="1" applyAlignment="1" applyProtection="1"/>
    <xf numFmtId="49" fontId="0" fillId="3" borderId="12" xfId="0" applyNumberFormat="1" applyFill="1" applyBorder="1" applyProtection="1"/>
    <xf numFmtId="0" fontId="0" fillId="3" borderId="12" xfId="0" applyFill="1" applyBorder="1" applyProtection="1"/>
    <xf numFmtId="0" fontId="0" fillId="3" borderId="32" xfId="0" applyFill="1" applyBorder="1" applyProtection="1"/>
    <xf numFmtId="0" fontId="0" fillId="3" borderId="35" xfId="0" applyFill="1" applyBorder="1" applyAlignment="1" applyProtection="1">
      <alignment vertical="center"/>
    </xf>
    <xf numFmtId="49" fontId="0" fillId="3" borderId="35" xfId="0" applyNumberFormat="1" applyFill="1" applyBorder="1" applyAlignment="1" applyProtection="1">
      <alignment vertical="center"/>
    </xf>
    <xf numFmtId="0" fontId="0" fillId="3" borderId="36" xfId="0" applyFill="1" applyBorder="1" applyAlignment="1" applyProtection="1">
      <alignment vertical="center"/>
    </xf>
    <xf numFmtId="0" fontId="0" fillId="3" borderId="35" xfId="0" applyFill="1" applyBorder="1" applyAlignment="1" applyProtection="1">
      <alignment vertical="center" wrapText="1"/>
    </xf>
    <xf numFmtId="49" fontId="0" fillId="0" borderId="0" xfId="0" applyNumberFormat="1" applyProtection="1"/>
    <xf numFmtId="0" fontId="1" fillId="0" borderId="1" xfId="0" applyFont="1" applyBorder="1" applyAlignment="1">
      <alignment horizontal="left" vertical="center" indent="1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12" xfId="0" applyNumberFormat="1" applyBorder="1" applyAlignment="1" applyProtection="1">
      <alignment vertical="center"/>
    </xf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41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0" xfId="0" applyFill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41" xfId="0" applyNumberFormat="1" applyFill="1" applyBorder="1" applyAlignment="1">
      <alignment vertical="top"/>
    </xf>
    <xf numFmtId="164" fontId="0" fillId="3" borderId="41" xfId="0" applyNumberFormat="1" applyFill="1" applyBorder="1" applyAlignment="1">
      <alignment vertical="top"/>
    </xf>
    <xf numFmtId="4" fontId="0" fillId="3" borderId="4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6" fillId="3" borderId="29" xfId="0" applyFont="1" applyFill="1" applyBorder="1" applyAlignment="1" applyProtection="1">
      <alignment vertical="center" wrapText="1"/>
    </xf>
    <xf numFmtId="0" fontId="16" fillId="0" borderId="0" xfId="0" applyFont="1" applyAlignment="1" applyProtection="1">
      <alignment vertical="center"/>
    </xf>
    <xf numFmtId="0" fontId="16" fillId="0" borderId="36" xfId="0" applyFont="1" applyBorder="1" applyAlignment="1">
      <alignment vertical="top"/>
    </xf>
    <xf numFmtId="0" fontId="16" fillId="0" borderId="36" xfId="0" applyNumberFormat="1" applyFont="1" applyBorder="1" applyAlignment="1">
      <alignment vertical="top"/>
    </xf>
    <xf numFmtId="0" fontId="16" fillId="0" borderId="35" xfId="0" applyNumberFormat="1" applyFont="1" applyBorder="1" applyAlignment="1">
      <alignment horizontal="left" vertical="top" wrapText="1"/>
    </xf>
    <xf numFmtId="0" fontId="16" fillId="0" borderId="35" xfId="0" applyFont="1" applyBorder="1" applyAlignment="1">
      <alignment vertical="top" shrinkToFit="1"/>
    </xf>
    <xf numFmtId="164" fontId="16" fillId="0" borderId="35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7" fillId="0" borderId="30" xfId="0" quotePrefix="1" applyNumberFormat="1" applyFont="1" applyBorder="1" applyAlignment="1">
      <alignment horizontal="left" vertical="top" wrapText="1"/>
    </xf>
    <xf numFmtId="0" fontId="17" fillId="0" borderId="30" xfId="0" applyNumberFormat="1" applyFont="1" applyBorder="1" applyAlignment="1">
      <alignment vertical="top" wrapText="1" shrinkToFit="1"/>
    </xf>
    <xf numFmtId="164" fontId="17" fillId="0" borderId="30" xfId="0" applyNumberFormat="1" applyFont="1" applyBorder="1" applyAlignment="1">
      <alignment vertical="top" wrapText="1" shrinkToFit="1"/>
    </xf>
    <xf numFmtId="0" fontId="16" fillId="0" borderId="35" xfId="0" applyFont="1" applyBorder="1" applyAlignment="1" applyProtection="1">
      <alignment vertical="center"/>
    </xf>
    <xf numFmtId="0" fontId="16" fillId="0" borderId="33" xfId="0" applyFont="1" applyBorder="1" applyAlignment="1" applyProtection="1">
      <alignment vertical="center"/>
    </xf>
    <xf numFmtId="0" fontId="16" fillId="0" borderId="30" xfId="0" applyFont="1" applyBorder="1" applyAlignment="1" applyProtection="1">
      <alignment vertical="center"/>
    </xf>
    <xf numFmtId="0" fontId="16" fillId="0" borderId="35" xfId="0" applyFont="1" applyBorder="1" applyAlignment="1" applyProtection="1">
      <alignment vertical="top"/>
    </xf>
    <xf numFmtId="0" fontId="16" fillId="0" borderId="33" xfId="0" applyFont="1" applyBorder="1" applyAlignment="1" applyProtection="1">
      <alignment horizontal="left" vertical="top"/>
    </xf>
    <xf numFmtId="0" fontId="16" fillId="0" borderId="33" xfId="0" applyFont="1" applyBorder="1" applyAlignment="1" applyProtection="1">
      <alignment vertical="top"/>
    </xf>
    <xf numFmtId="4" fontId="0" fillId="3" borderId="40" xfId="0" applyNumberForma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3" borderId="7" xfId="0" applyNumberFormat="1" applyFont="1" applyFill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2" fontId="7" fillId="3" borderId="7" xfId="0" applyNumberFormat="1" applyFont="1" applyFill="1" applyBorder="1" applyAlignment="1">
      <alignment horizontal="right" vertical="center"/>
    </xf>
    <xf numFmtId="49" fontId="5" fillId="3" borderId="18" xfId="0" applyNumberFormat="1" applyFont="1" applyFill="1" applyBorder="1" applyAlignment="1">
      <alignment horizontal="left" vertical="center"/>
    </xf>
    <xf numFmtId="49" fontId="5" fillId="3" borderId="19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1" fillId="3" borderId="35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4" fontId="0" fillId="0" borderId="35" xfId="0" applyNumberFormat="1" applyFont="1" applyBorder="1" applyAlignment="1">
      <alignment vertical="center"/>
    </xf>
    <xf numFmtId="4" fontId="0" fillId="0" borderId="38" xfId="0" applyNumberFormat="1" applyFont="1" applyBorder="1" applyAlignment="1">
      <alignment vertical="center"/>
    </xf>
    <xf numFmtId="0" fontId="11" fillId="3" borderId="15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4" borderId="21" xfId="0" applyNumberFormat="1" applyFont="1" applyFill="1" applyBorder="1" applyAlignment="1">
      <alignment vertical="center"/>
    </xf>
    <xf numFmtId="4" fontId="7" fillId="4" borderId="39" xfId="0" applyNumberFormat="1" applyFont="1" applyFill="1" applyBorder="1" applyAlignment="1">
      <alignment vertical="center"/>
    </xf>
    <xf numFmtId="49" fontId="15" fillId="0" borderId="36" xfId="2" applyNumberFormat="1" applyFont="1" applyBorder="1" applyAlignment="1">
      <alignment horizontal="left" vertical="center" wrapText="1"/>
    </xf>
    <xf numFmtId="49" fontId="15" fillId="0" borderId="18" xfId="2" applyNumberFormat="1" applyFont="1" applyBorder="1" applyAlignment="1">
      <alignment horizontal="left" vertical="center" wrapText="1"/>
    </xf>
    <xf numFmtId="49" fontId="15" fillId="0" borderId="37" xfId="2" applyNumberFormat="1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22" xfId="0" applyFont="1" applyFill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5" fillId="0" borderId="31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49" fontId="13" fillId="0" borderId="31" xfId="0" applyNumberFormat="1" applyFont="1" applyBorder="1" applyAlignment="1" applyProtection="1">
      <alignment horizontal="center" vertical="center"/>
    </xf>
    <xf numFmtId="49" fontId="13" fillId="0" borderId="12" xfId="0" applyNumberFormat="1" applyFont="1" applyBorder="1" applyAlignment="1" applyProtection="1">
      <alignment horizontal="center" vertical="center"/>
    </xf>
    <xf numFmtId="49" fontId="13" fillId="0" borderId="32" xfId="0" applyNumberFormat="1" applyFont="1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32" xfId="0" applyBorder="1" applyAlignment="1" applyProtection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Border="1" applyProtection="1">
      <protection locked="0"/>
    </xf>
    <xf numFmtId="49" fontId="7" fillId="0" borderId="18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49" fontId="7" fillId="0" borderId="6" xfId="0" applyNumberFormat="1" applyFont="1" applyBorder="1" applyAlignment="1" applyProtection="1">
      <alignment horizontal="right" vertical="center"/>
      <protection locked="0"/>
    </xf>
    <xf numFmtId="49" fontId="7" fillId="0" borderId="6" xfId="0" applyNumberFormat="1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top"/>
      <protection locked="0"/>
    </xf>
    <xf numFmtId="4" fontId="16" fillId="0" borderId="0" xfId="0" applyNumberFormat="1" applyFont="1" applyAlignment="1" applyProtection="1">
      <alignment vertical="center"/>
    </xf>
    <xf numFmtId="4" fontId="0" fillId="0" borderId="0" xfId="0" applyNumberFormat="1" applyProtection="1"/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7F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27</v>
      </c>
    </row>
    <row r="2" spans="1:7" ht="57.75" customHeight="1" x14ac:dyDescent="0.2">
      <c r="A2" s="191" t="s">
        <v>28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B27" sqref="B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25</v>
      </c>
      <c r="B1" s="192" t="s">
        <v>110</v>
      </c>
      <c r="C1" s="193"/>
      <c r="D1" s="193"/>
      <c r="E1" s="193"/>
      <c r="F1" s="193"/>
      <c r="G1" s="193"/>
      <c r="H1" s="193"/>
      <c r="I1" s="193"/>
      <c r="J1" s="194"/>
    </row>
    <row r="2" spans="1:15" ht="23.25" customHeight="1" x14ac:dyDescent="0.2">
      <c r="A2" s="4"/>
      <c r="B2" s="68" t="s">
        <v>29</v>
      </c>
      <c r="C2" s="69"/>
      <c r="D2" s="201" t="s">
        <v>33</v>
      </c>
      <c r="E2" s="201"/>
      <c r="F2" s="201"/>
      <c r="G2" s="201"/>
      <c r="H2" s="201"/>
      <c r="I2" s="201"/>
      <c r="J2" s="202"/>
      <c r="O2" s="2"/>
    </row>
    <row r="3" spans="1:15" ht="23.25" hidden="1" customHeight="1" x14ac:dyDescent="0.2">
      <c r="A3" s="4"/>
      <c r="B3" s="70" t="s">
        <v>31</v>
      </c>
      <c r="C3" s="69"/>
      <c r="D3" s="71"/>
      <c r="E3" s="71"/>
      <c r="F3" s="72"/>
      <c r="G3" s="72"/>
      <c r="H3" s="69"/>
      <c r="I3" s="73"/>
      <c r="J3" s="74"/>
    </row>
    <row r="4" spans="1:15" ht="23.25" hidden="1" customHeight="1" x14ac:dyDescent="0.2">
      <c r="A4" s="4"/>
      <c r="B4" s="75" t="s">
        <v>32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41" t="s">
        <v>19</v>
      </c>
      <c r="C5" s="5"/>
      <c r="D5" s="81" t="s">
        <v>34</v>
      </c>
      <c r="E5" s="21"/>
      <c r="F5" s="21"/>
      <c r="G5" s="21"/>
      <c r="H5" s="24" t="s">
        <v>22</v>
      </c>
      <c r="I5" s="81" t="s">
        <v>38</v>
      </c>
      <c r="J5" s="11"/>
    </row>
    <row r="6" spans="1:15" ht="15.75" customHeight="1" x14ac:dyDescent="0.2">
      <c r="A6" s="4"/>
      <c r="B6" s="36"/>
      <c r="C6" s="21"/>
      <c r="D6" s="81" t="s">
        <v>35</v>
      </c>
      <c r="E6" s="21"/>
      <c r="F6" s="21"/>
      <c r="G6" s="21"/>
      <c r="H6" s="24" t="s">
        <v>23</v>
      </c>
      <c r="I6" s="81" t="s">
        <v>39</v>
      </c>
      <c r="J6" s="11"/>
    </row>
    <row r="7" spans="1:15" ht="15.75" customHeight="1" x14ac:dyDescent="0.2">
      <c r="A7" s="4"/>
      <c r="B7" s="37"/>
      <c r="C7" s="82" t="s">
        <v>37</v>
      </c>
      <c r="D7" s="67" t="s">
        <v>36</v>
      </c>
      <c r="E7" s="29"/>
      <c r="F7" s="29"/>
      <c r="G7" s="29"/>
      <c r="H7" s="31"/>
      <c r="I7" s="29"/>
      <c r="J7" s="43"/>
    </row>
    <row r="8" spans="1:15" ht="24" hidden="1" customHeight="1" x14ac:dyDescent="0.2">
      <c r="A8" s="4"/>
      <c r="B8" s="41" t="s">
        <v>18</v>
      </c>
      <c r="C8" s="5"/>
      <c r="D8" s="30"/>
      <c r="E8" s="5"/>
      <c r="F8" s="5"/>
      <c r="G8" s="39"/>
      <c r="H8" s="24" t="s">
        <v>22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9"/>
      <c r="H9" s="24" t="s">
        <v>23</v>
      </c>
      <c r="I9" s="28"/>
      <c r="J9" s="11"/>
    </row>
    <row r="10" spans="1:15" ht="15.75" hidden="1" customHeight="1" x14ac:dyDescent="0.2">
      <c r="A10" s="4"/>
      <c r="B10" s="44"/>
      <c r="C10" s="22"/>
      <c r="D10" s="40"/>
      <c r="E10" s="47"/>
      <c r="F10" s="47"/>
      <c r="G10" s="45"/>
      <c r="H10" s="45"/>
      <c r="I10" s="46"/>
      <c r="J10" s="43"/>
    </row>
    <row r="11" spans="1:15" ht="24" customHeight="1" x14ac:dyDescent="0.2">
      <c r="A11" s="4"/>
      <c r="B11" s="41" t="s">
        <v>17</v>
      </c>
      <c r="C11" s="250"/>
      <c r="D11" s="251" t="s">
        <v>40</v>
      </c>
      <c r="E11" s="251"/>
      <c r="F11" s="251"/>
      <c r="G11" s="251"/>
      <c r="H11" s="252" t="s">
        <v>22</v>
      </c>
      <c r="I11" s="253" t="s">
        <v>44</v>
      </c>
      <c r="J11" s="11"/>
    </row>
    <row r="12" spans="1:15" ht="15.75" customHeight="1" x14ac:dyDescent="0.2">
      <c r="A12" s="4"/>
      <c r="B12" s="36"/>
      <c r="C12" s="254"/>
      <c r="D12" s="255" t="s">
        <v>41</v>
      </c>
      <c r="E12" s="255"/>
      <c r="F12" s="255"/>
      <c r="G12" s="255"/>
      <c r="H12" s="252" t="s">
        <v>23</v>
      </c>
      <c r="I12" s="253"/>
      <c r="J12" s="11"/>
    </row>
    <row r="13" spans="1:15" ht="15.75" customHeight="1" x14ac:dyDescent="0.2">
      <c r="A13" s="4"/>
      <c r="B13" s="37"/>
      <c r="C13" s="256" t="s">
        <v>43</v>
      </c>
      <c r="D13" s="257" t="s">
        <v>42</v>
      </c>
      <c r="E13" s="257"/>
      <c r="F13" s="257"/>
      <c r="G13" s="257"/>
      <c r="H13" s="258"/>
      <c r="I13" s="259"/>
      <c r="J13" s="43"/>
    </row>
    <row r="14" spans="1:15" ht="6" hidden="1" customHeight="1" x14ac:dyDescent="0.2">
      <c r="A14" s="4"/>
      <c r="B14" s="56"/>
      <c r="C14" s="57"/>
      <c r="D14" s="58"/>
      <c r="E14" s="59"/>
      <c r="F14" s="59"/>
      <c r="G14" s="59"/>
      <c r="H14" s="60"/>
      <c r="I14" s="59"/>
      <c r="J14" s="61"/>
    </row>
    <row r="15" spans="1:15" ht="24" customHeight="1" x14ac:dyDescent="0.2">
      <c r="A15" s="4"/>
      <c r="B15" s="141" t="s">
        <v>103</v>
      </c>
      <c r="C15" s="5"/>
      <c r="D15" s="203"/>
      <c r="E15" s="203"/>
      <c r="F15" s="203"/>
      <c r="G15" s="203"/>
      <c r="H15" s="24" t="s">
        <v>22</v>
      </c>
      <c r="I15" s="142"/>
      <c r="J15" s="11"/>
    </row>
    <row r="16" spans="1:15" ht="15.75" customHeight="1" x14ac:dyDescent="0.2">
      <c r="A16" s="4"/>
      <c r="B16" s="36"/>
      <c r="C16" s="21"/>
      <c r="D16" s="203"/>
      <c r="E16" s="203"/>
      <c r="F16" s="203"/>
      <c r="G16" s="203"/>
      <c r="H16" s="24" t="s">
        <v>23</v>
      </c>
      <c r="I16" s="142"/>
      <c r="J16" s="11"/>
    </row>
    <row r="17" spans="1:10" ht="15.75" customHeight="1" x14ac:dyDescent="0.2">
      <c r="A17" s="4"/>
      <c r="B17" s="37"/>
      <c r="C17" s="143"/>
      <c r="D17" s="204"/>
      <c r="E17" s="204"/>
      <c r="F17" s="204"/>
      <c r="G17" s="204"/>
      <c r="H17" s="31"/>
      <c r="I17" s="29"/>
      <c r="J17" s="43"/>
    </row>
    <row r="18" spans="1:10" ht="24" customHeight="1" x14ac:dyDescent="0.2">
      <c r="A18" s="4"/>
      <c r="B18" s="4"/>
      <c r="C18" s="5"/>
      <c r="D18" s="5"/>
      <c r="E18" s="5"/>
      <c r="F18" s="5"/>
      <c r="G18" s="39"/>
      <c r="H18" s="5"/>
      <c r="I18" s="39"/>
      <c r="J18" s="11"/>
    </row>
    <row r="19" spans="1:10" ht="24" customHeight="1" x14ac:dyDescent="0.2">
      <c r="A19" s="4"/>
      <c r="B19" s="108" t="s">
        <v>15</v>
      </c>
      <c r="C19" s="214" t="s">
        <v>48</v>
      </c>
      <c r="D19" s="215"/>
      <c r="E19" s="215"/>
      <c r="F19" s="215"/>
      <c r="G19" s="215"/>
      <c r="H19" s="216"/>
      <c r="I19" s="210" t="s">
        <v>49</v>
      </c>
      <c r="J19" s="211"/>
    </row>
    <row r="20" spans="1:10" ht="24" customHeight="1" x14ac:dyDescent="0.2">
      <c r="A20" s="4"/>
      <c r="B20" s="109" t="s">
        <v>47</v>
      </c>
      <c r="C20" s="222" t="s">
        <v>374</v>
      </c>
      <c r="D20" s="223"/>
      <c r="E20" s="223"/>
      <c r="F20" s="223"/>
      <c r="G20" s="223"/>
      <c r="H20" s="224"/>
      <c r="I20" s="212">
        <f>D.1.1!G9+D.1.1!G26+D.1.1!G29+D.1.1!G45+D.1.1!G60+D.1.1!G66+D.1.1!G73+D.1.1!G78+D.1.1!G93+D.1.1!G97+D.1.1!G121+D.1.1!G134+D.1.1!G136+D.1.1!G149+D.1.1!G151+D.1.1!G198+D.1.1!G216+D.1.1!G221</f>
        <v>0</v>
      </c>
      <c r="J20" s="213"/>
    </row>
    <row r="21" spans="1:10" ht="24" customHeight="1" x14ac:dyDescent="0.2">
      <c r="A21" s="4"/>
      <c r="B21" s="225" t="s">
        <v>1</v>
      </c>
      <c r="C21" s="226"/>
      <c r="D21" s="226"/>
      <c r="E21" s="226"/>
      <c r="F21" s="226"/>
      <c r="G21" s="226"/>
      <c r="H21" s="227"/>
      <c r="I21" s="220">
        <f>SUM(I20:I20)</f>
        <v>0</v>
      </c>
      <c r="J21" s="221"/>
    </row>
    <row r="22" spans="1:10" ht="15" customHeight="1" x14ac:dyDescent="0.2">
      <c r="A22" s="4"/>
      <c r="B22" s="122"/>
      <c r="C22" s="123"/>
      <c r="D22" s="123"/>
      <c r="E22" s="123"/>
      <c r="F22" s="123"/>
      <c r="G22" s="123"/>
      <c r="H22" s="123"/>
      <c r="I22" s="124"/>
      <c r="J22" s="125"/>
    </row>
    <row r="23" spans="1:10" ht="15" customHeight="1" x14ac:dyDescent="0.2">
      <c r="A23" s="4"/>
      <c r="B23" s="126" t="s">
        <v>50</v>
      </c>
      <c r="C23" s="123"/>
      <c r="D23" s="123"/>
      <c r="E23" s="123"/>
      <c r="F23" s="123"/>
      <c r="G23" s="123"/>
      <c r="H23" s="123"/>
      <c r="I23" s="124"/>
      <c r="J23" s="125"/>
    </row>
    <row r="24" spans="1:10" ht="15" customHeight="1" x14ac:dyDescent="0.2">
      <c r="A24" s="4"/>
      <c r="B24" s="126"/>
      <c r="C24" s="123"/>
      <c r="D24" s="123"/>
      <c r="E24" s="123"/>
      <c r="F24" s="123"/>
      <c r="G24" s="123"/>
      <c r="H24" s="123"/>
      <c r="I24" s="124"/>
      <c r="J24" s="125"/>
    </row>
    <row r="25" spans="1:10" ht="24" customHeight="1" x14ac:dyDescent="0.2">
      <c r="A25" s="4"/>
      <c r="B25" s="105"/>
      <c r="C25" s="106"/>
      <c r="D25" s="107"/>
      <c r="E25" s="21"/>
      <c r="F25" s="21"/>
      <c r="G25" s="21"/>
      <c r="H25" s="24"/>
      <c r="I25" s="21"/>
      <c r="J25" s="11"/>
    </row>
    <row r="26" spans="1:10" ht="33" customHeight="1" x14ac:dyDescent="0.2">
      <c r="A26" s="4"/>
      <c r="B26" s="55" t="s">
        <v>21</v>
      </c>
      <c r="C26" s="49"/>
      <c r="D26" s="50"/>
      <c r="E26" s="54"/>
      <c r="F26" s="52"/>
      <c r="G26" s="42"/>
      <c r="H26" s="42"/>
      <c r="I26" s="42"/>
      <c r="J26" s="53"/>
    </row>
    <row r="27" spans="1:10" ht="23.25" customHeight="1" x14ac:dyDescent="0.2">
      <c r="A27" s="4"/>
      <c r="B27" s="110" t="s">
        <v>10</v>
      </c>
      <c r="C27" s="111"/>
      <c r="D27" s="112"/>
      <c r="E27" s="51">
        <v>15</v>
      </c>
      <c r="F27" s="113" t="s">
        <v>0</v>
      </c>
      <c r="G27" s="198">
        <v>0</v>
      </c>
      <c r="H27" s="199"/>
      <c r="I27" s="199"/>
      <c r="J27" s="53" t="str">
        <f t="shared" ref="J27:J31" si="0">Mena</f>
        <v>CZK</v>
      </c>
    </row>
    <row r="28" spans="1:10" ht="23.25" customHeight="1" x14ac:dyDescent="0.2">
      <c r="A28" s="4"/>
      <c r="B28" s="110" t="s">
        <v>11</v>
      </c>
      <c r="C28" s="111"/>
      <c r="D28" s="112"/>
      <c r="E28" s="51">
        <f>SazbaDPH1</f>
        <v>15</v>
      </c>
      <c r="F28" s="113" t="s">
        <v>0</v>
      </c>
      <c r="G28" s="218">
        <v>0</v>
      </c>
      <c r="H28" s="219"/>
      <c r="I28" s="219"/>
      <c r="J28" s="53" t="str">
        <f t="shared" si="0"/>
        <v>CZK</v>
      </c>
    </row>
    <row r="29" spans="1:10" ht="23.25" customHeight="1" x14ac:dyDescent="0.2">
      <c r="A29" s="4"/>
      <c r="B29" s="110" t="s">
        <v>12</v>
      </c>
      <c r="C29" s="111"/>
      <c r="D29" s="112"/>
      <c r="E29" s="51">
        <v>21</v>
      </c>
      <c r="F29" s="113" t="s">
        <v>0</v>
      </c>
      <c r="G29" s="198">
        <f>I21</f>
        <v>0</v>
      </c>
      <c r="H29" s="199"/>
      <c r="I29" s="199"/>
      <c r="J29" s="53" t="str">
        <f t="shared" si="0"/>
        <v>CZK</v>
      </c>
    </row>
    <row r="30" spans="1:10" ht="23.25" customHeight="1" thickBot="1" x14ac:dyDescent="0.25">
      <c r="A30" s="4"/>
      <c r="B30" s="64" t="s">
        <v>13</v>
      </c>
      <c r="C30" s="114"/>
      <c r="D30" s="23"/>
      <c r="E30" s="38">
        <f>SazbaDPH2</f>
        <v>21</v>
      </c>
      <c r="F30" s="115" t="s">
        <v>0</v>
      </c>
      <c r="G30" s="195">
        <f>ZakladDPHZakl*0.21</f>
        <v>0</v>
      </c>
      <c r="H30" s="196"/>
      <c r="I30" s="196"/>
      <c r="J30" s="48" t="str">
        <f t="shared" si="0"/>
        <v>CZK</v>
      </c>
    </row>
    <row r="31" spans="1:10" ht="27.75" hidden="1" customHeight="1" thickBot="1" x14ac:dyDescent="0.25">
      <c r="A31" s="4"/>
      <c r="B31" s="116" t="s">
        <v>20</v>
      </c>
      <c r="C31" s="117"/>
      <c r="D31" s="117"/>
      <c r="E31" s="118"/>
      <c r="F31" s="119"/>
      <c r="G31" s="197">
        <v>2223931.38</v>
      </c>
      <c r="H31" s="200"/>
      <c r="I31" s="200"/>
      <c r="J31" s="120" t="str">
        <f t="shared" si="0"/>
        <v>CZK</v>
      </c>
    </row>
    <row r="32" spans="1:10" ht="27.75" customHeight="1" thickBot="1" x14ac:dyDescent="0.25">
      <c r="A32" s="4"/>
      <c r="B32" s="116" t="s">
        <v>24</v>
      </c>
      <c r="C32" s="121"/>
      <c r="D32" s="121"/>
      <c r="E32" s="121"/>
      <c r="F32" s="121"/>
      <c r="G32" s="197">
        <f>ZakladDPHZakl+DPHZakl</f>
        <v>0</v>
      </c>
      <c r="H32" s="197"/>
      <c r="I32" s="197"/>
      <c r="J32" s="101" t="s">
        <v>46</v>
      </c>
    </row>
    <row r="33" spans="1:10" ht="12.75" customHeight="1" x14ac:dyDescent="0.2">
      <c r="A33" s="4"/>
      <c r="B33" s="4"/>
      <c r="C33" s="5"/>
      <c r="D33" s="5"/>
      <c r="E33" s="5"/>
      <c r="F33" s="5"/>
      <c r="G33" s="39"/>
      <c r="H33" s="5"/>
      <c r="I33" s="39"/>
      <c r="J33" s="12"/>
    </row>
    <row r="34" spans="1:10" ht="30" customHeight="1" x14ac:dyDescent="0.2">
      <c r="A34" s="4"/>
      <c r="B34" s="4"/>
      <c r="C34" s="5"/>
      <c r="D34" s="5"/>
      <c r="E34" s="5"/>
      <c r="F34" s="5"/>
      <c r="G34" s="39"/>
      <c r="H34" s="5"/>
      <c r="I34" s="39"/>
      <c r="J34" s="12"/>
    </row>
    <row r="35" spans="1:10" ht="18.75" customHeight="1" x14ac:dyDescent="0.2">
      <c r="A35" s="4"/>
      <c r="B35" s="19"/>
      <c r="C35" s="18" t="s">
        <v>9</v>
      </c>
      <c r="D35" s="260"/>
      <c r="E35" s="260"/>
      <c r="F35" s="18" t="s">
        <v>8</v>
      </c>
      <c r="G35" s="34"/>
      <c r="H35" s="35">
        <v>43269</v>
      </c>
      <c r="I35" s="34"/>
      <c r="J35" s="12"/>
    </row>
    <row r="36" spans="1:10" ht="47.25" customHeight="1" x14ac:dyDescent="0.2">
      <c r="A36" s="4"/>
      <c r="B36" s="4"/>
      <c r="C36" s="5"/>
      <c r="D36" s="5"/>
      <c r="E36" s="5"/>
      <c r="F36" s="5"/>
      <c r="G36" s="39"/>
      <c r="H36" s="5"/>
      <c r="I36" s="39"/>
      <c r="J36" s="12"/>
    </row>
    <row r="37" spans="1:10" s="32" customFormat="1" ht="18.75" customHeight="1" x14ac:dyDescent="0.2">
      <c r="A37" s="25"/>
      <c r="B37" s="25"/>
      <c r="C37" s="26"/>
      <c r="D37" s="20"/>
      <c r="E37" s="20"/>
      <c r="F37" s="26"/>
      <c r="G37" s="27"/>
      <c r="H37" s="20"/>
      <c r="I37" s="27"/>
      <c r="J37" s="33"/>
    </row>
    <row r="38" spans="1:10" ht="12.75" customHeight="1" x14ac:dyDescent="0.2">
      <c r="A38" s="4"/>
      <c r="B38" s="4"/>
      <c r="C38" s="5"/>
      <c r="D38" s="217" t="s">
        <v>2</v>
      </c>
      <c r="E38" s="217"/>
      <c r="F38" s="5"/>
      <c r="G38" s="39"/>
      <c r="H38" s="13" t="s">
        <v>3</v>
      </c>
      <c r="I38" s="39"/>
      <c r="J38" s="12"/>
    </row>
    <row r="39" spans="1:10" ht="13.5" customHeight="1" thickBot="1" x14ac:dyDescent="0.25">
      <c r="A39" s="14"/>
      <c r="B39" s="14"/>
      <c r="C39" s="15"/>
      <c r="D39" s="15"/>
      <c r="E39" s="15"/>
      <c r="F39" s="15"/>
      <c r="G39" s="16"/>
      <c r="H39" s="15"/>
      <c r="I39" s="16"/>
      <c r="J39" s="17"/>
    </row>
    <row r="40" spans="1:10" ht="27" hidden="1" customHeight="1" x14ac:dyDescent="0.25">
      <c r="B40" s="63" t="s">
        <v>14</v>
      </c>
      <c r="C40" s="3"/>
      <c r="D40" s="3"/>
      <c r="E40" s="3"/>
      <c r="F40" s="93"/>
      <c r="G40" s="93"/>
      <c r="H40" s="93"/>
      <c r="I40" s="93"/>
      <c r="J40" s="3"/>
    </row>
    <row r="41" spans="1:10" ht="25.5" hidden="1" customHeight="1" x14ac:dyDescent="0.2">
      <c r="A41" s="85" t="s">
        <v>26</v>
      </c>
      <c r="B41" s="87" t="s">
        <v>15</v>
      </c>
      <c r="C41" s="88" t="s">
        <v>4</v>
      </c>
      <c r="D41" s="89"/>
      <c r="E41" s="89"/>
      <c r="F41" s="94" t="str">
        <f>B27</f>
        <v>Základ pro sníženou DPH</v>
      </c>
      <c r="G41" s="94" t="str">
        <f>B29</f>
        <v>Základ pro základní DPH</v>
      </c>
      <c r="H41" s="95" t="s">
        <v>16</v>
      </c>
      <c r="I41" s="95" t="s">
        <v>1</v>
      </c>
      <c r="J41" s="90" t="s">
        <v>0</v>
      </c>
    </row>
    <row r="42" spans="1:10" ht="25.5" hidden="1" customHeight="1" x14ac:dyDescent="0.2">
      <c r="A42" s="85">
        <v>1</v>
      </c>
      <c r="B42" s="91"/>
      <c r="C42" s="205"/>
      <c r="D42" s="206"/>
      <c r="E42" s="206"/>
      <c r="F42" s="96">
        <v>0</v>
      </c>
      <c r="G42" s="97">
        <v>2223931.38</v>
      </c>
      <c r="H42" s="98">
        <v>467026</v>
      </c>
      <c r="I42" s="98">
        <v>2690957.38</v>
      </c>
      <c r="J42" s="92">
        <f>IF(CenaCelkemVypocet=0,"",I42/CenaCelkemVypocet*100)</f>
        <v>100</v>
      </c>
    </row>
    <row r="43" spans="1:10" ht="25.5" hidden="1" customHeight="1" x14ac:dyDescent="0.2">
      <c r="A43" s="85"/>
      <c r="B43" s="207" t="s">
        <v>45</v>
      </c>
      <c r="C43" s="208"/>
      <c r="D43" s="208"/>
      <c r="E43" s="209"/>
      <c r="F43" s="99">
        <f>SUMIF(A42:A42,"=1",F42:F42)</f>
        <v>0</v>
      </c>
      <c r="G43" s="100">
        <f>SUMIF(A42:A42,"=1",G42:G42)</f>
        <v>2223931.38</v>
      </c>
      <c r="H43" s="100">
        <f>SUMIF(A42:A42,"=1",H42:H42)</f>
        <v>467026</v>
      </c>
      <c r="I43" s="100">
        <f>SUMIF(A42:A42,"=1",I42:I42)</f>
        <v>2690957.38</v>
      </c>
      <c r="J43" s="86">
        <f>SUMIF(A42:A42,"=1",J42:J42)</f>
        <v>100</v>
      </c>
    </row>
    <row r="49" spans="1:10" ht="25.5" customHeight="1" x14ac:dyDescent="0.2">
      <c r="A49" s="102"/>
    </row>
    <row r="50" spans="1:10" ht="25.5" customHeight="1" x14ac:dyDescent="0.2">
      <c r="A50" s="103"/>
    </row>
    <row r="51" spans="1:10" ht="25.5" customHeight="1" x14ac:dyDescent="0.2">
      <c r="A51" s="103"/>
    </row>
    <row r="52" spans="1:10" ht="25.5" customHeight="1" x14ac:dyDescent="0.2">
      <c r="A52" s="103"/>
    </row>
    <row r="53" spans="1:10" ht="25.5" customHeight="1" x14ac:dyDescent="0.2">
      <c r="A53" s="103"/>
    </row>
    <row r="54" spans="1:10" ht="25.5" customHeight="1" x14ac:dyDescent="0.2">
      <c r="A54" s="103"/>
    </row>
    <row r="55" spans="1:10" ht="25.5" customHeight="1" x14ac:dyDescent="0.2">
      <c r="A55" s="104"/>
    </row>
    <row r="56" spans="1:10" x14ac:dyDescent="0.2">
      <c r="F56" s="83"/>
      <c r="G56" s="84"/>
      <c r="H56" s="83"/>
      <c r="I56" s="84"/>
      <c r="J56" s="84"/>
    </row>
    <row r="57" spans="1:10" x14ac:dyDescent="0.2">
      <c r="F57" s="83"/>
      <c r="G57" s="84"/>
      <c r="H57" s="83"/>
      <c r="I57" s="84"/>
      <c r="J57" s="84"/>
    </row>
    <row r="58" spans="1:10" x14ac:dyDescent="0.2">
      <c r="F58" s="83"/>
      <c r="G58" s="84"/>
      <c r="H58" s="83"/>
      <c r="I58" s="84"/>
      <c r="J58" s="84"/>
    </row>
  </sheetData>
  <sheetProtection password="C71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4">
    <mergeCell ref="C42:E42"/>
    <mergeCell ref="B43:E43"/>
    <mergeCell ref="I19:J19"/>
    <mergeCell ref="I20:J20"/>
    <mergeCell ref="C19:H19"/>
    <mergeCell ref="D38:E38"/>
    <mergeCell ref="G28:I28"/>
    <mergeCell ref="G27:I27"/>
    <mergeCell ref="D35:E35"/>
    <mergeCell ref="I21:J21"/>
    <mergeCell ref="C20:H20"/>
    <mergeCell ref="B21:H21"/>
    <mergeCell ref="B1:J1"/>
    <mergeCell ref="G30:I30"/>
    <mergeCell ref="G32:I32"/>
    <mergeCell ref="G29:I29"/>
    <mergeCell ref="G31:I31"/>
    <mergeCell ref="D11:G11"/>
    <mergeCell ref="D12:G12"/>
    <mergeCell ref="D13:G13"/>
    <mergeCell ref="D2:J2"/>
    <mergeCell ref="D15:G15"/>
    <mergeCell ref="D16:G16"/>
    <mergeCell ref="D17:G17"/>
  </mergeCells>
  <phoneticPr fontId="0" type="noConversion"/>
  <hyperlinks>
    <hyperlink ref="C20:H20" location="D.1.1!A1" display="Architektonicko-stavební řešení (včetně vedlejších rozpočtových nákladů)"/>
  </hyperlink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232"/>
  <sheetViews>
    <sheetView showGridLines="0" tabSelected="1" zoomScale="120" zoomScaleNormal="120" workbookViewId="0">
      <pane ySplit="8" topLeftCell="A199" activePane="bottomLeft" state="frozen"/>
      <selection pane="bottomLeft" activeCell="B214" sqref="B214"/>
    </sheetView>
  </sheetViews>
  <sheetFormatPr defaultRowHeight="12.75" x14ac:dyDescent="0.2"/>
  <cols>
    <col min="1" max="1" width="4.28515625" style="128" customWidth="1"/>
    <col min="2" max="2" width="14.42578125" style="140" customWidth="1"/>
    <col min="3" max="3" width="38.28515625" style="140" customWidth="1"/>
    <col min="4" max="4" width="4.5703125" style="128" customWidth="1"/>
    <col min="5" max="5" width="10.5703125" style="128" customWidth="1"/>
    <col min="6" max="6" width="9.85546875" style="128" customWidth="1"/>
    <col min="7" max="7" width="12.7109375" style="128" customWidth="1"/>
    <col min="8" max="21" width="0" style="128" hidden="1" customWidth="1"/>
    <col min="22" max="22" width="9.140625" style="174"/>
    <col min="23" max="28" width="9.140625" style="128"/>
    <col min="29" max="39" width="0" style="128" hidden="1" customWidth="1"/>
    <col min="40" max="16384" width="9.140625" style="128"/>
  </cols>
  <sheetData>
    <row r="2" spans="1:31" ht="15.75" customHeight="1" x14ac:dyDescent="0.25">
      <c r="A2" s="235" t="s">
        <v>110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7"/>
      <c r="AE2" s="128" t="s">
        <v>51</v>
      </c>
    </row>
    <row r="3" spans="1:31" ht="24.95" customHeight="1" x14ac:dyDescent="0.2">
      <c r="A3" s="129" t="s">
        <v>52</v>
      </c>
      <c r="B3" s="238" t="s">
        <v>33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40"/>
      <c r="AE3" s="128" t="s">
        <v>53</v>
      </c>
    </row>
    <row r="4" spans="1:31" ht="24.95" hidden="1" customHeight="1" x14ac:dyDescent="0.2">
      <c r="A4" s="129" t="s">
        <v>6</v>
      </c>
      <c r="B4" s="130"/>
      <c r="C4" s="241"/>
      <c r="D4" s="241"/>
      <c r="E4" s="241"/>
      <c r="F4" s="241"/>
      <c r="G4" s="242"/>
      <c r="AE4" s="128" t="s">
        <v>54</v>
      </c>
    </row>
    <row r="5" spans="1:31" ht="24.95" hidden="1" customHeight="1" x14ac:dyDescent="0.2">
      <c r="A5" s="129" t="s">
        <v>7</v>
      </c>
      <c r="B5" s="144"/>
      <c r="C5" s="243"/>
      <c r="D5" s="244"/>
      <c r="E5" s="244"/>
      <c r="F5" s="244"/>
      <c r="G5" s="245"/>
      <c r="AE5" s="128" t="s">
        <v>55</v>
      </c>
    </row>
    <row r="6" spans="1:31" hidden="1" x14ac:dyDescent="0.2">
      <c r="A6" s="131" t="s">
        <v>56</v>
      </c>
      <c r="B6" s="132"/>
      <c r="C6" s="133"/>
      <c r="D6" s="134"/>
      <c r="E6" s="134"/>
      <c r="F6" s="134"/>
      <c r="G6" s="135"/>
      <c r="AE6" s="128" t="s">
        <v>57</v>
      </c>
    </row>
    <row r="8" spans="1:31" ht="38.25" x14ac:dyDescent="0.2">
      <c r="A8" s="136" t="s">
        <v>58</v>
      </c>
      <c r="B8" s="137" t="s">
        <v>59</v>
      </c>
      <c r="C8" s="137" t="s">
        <v>60</v>
      </c>
      <c r="D8" s="136" t="s">
        <v>61</v>
      </c>
      <c r="E8" s="136" t="s">
        <v>62</v>
      </c>
      <c r="F8" s="138" t="s">
        <v>63</v>
      </c>
      <c r="G8" s="136" t="s">
        <v>64</v>
      </c>
      <c r="H8" s="139" t="s">
        <v>65</v>
      </c>
      <c r="I8" s="139" t="s">
        <v>66</v>
      </c>
      <c r="J8" s="139" t="s">
        <v>67</v>
      </c>
      <c r="K8" s="139" t="s">
        <v>68</v>
      </c>
      <c r="L8" s="139" t="s">
        <v>69</v>
      </c>
      <c r="M8" s="139" t="s">
        <v>70</v>
      </c>
      <c r="N8" s="139" t="s">
        <v>71</v>
      </c>
      <c r="O8" s="139" t="s">
        <v>72</v>
      </c>
      <c r="P8" s="139" t="s">
        <v>73</v>
      </c>
      <c r="Q8" s="139" t="s">
        <v>74</v>
      </c>
      <c r="R8" s="139" t="s">
        <v>75</v>
      </c>
      <c r="S8" s="139" t="s">
        <v>76</v>
      </c>
      <c r="T8" s="139" t="s">
        <v>77</v>
      </c>
      <c r="U8" s="139" t="s">
        <v>78</v>
      </c>
      <c r="V8" s="173" t="s">
        <v>104</v>
      </c>
    </row>
    <row r="9" spans="1:31" x14ac:dyDescent="0.2">
      <c r="A9" s="161" t="s">
        <v>79</v>
      </c>
      <c r="B9" s="162" t="s">
        <v>98</v>
      </c>
      <c r="C9" s="163" t="s">
        <v>111</v>
      </c>
      <c r="D9" s="147"/>
      <c r="E9" s="164"/>
      <c r="F9" s="165"/>
      <c r="G9" s="165">
        <f>SUM(G10:G25)</f>
        <v>0</v>
      </c>
      <c r="V9" s="165"/>
    </row>
    <row r="10" spans="1:31" x14ac:dyDescent="0.2">
      <c r="A10" s="145">
        <v>1</v>
      </c>
      <c r="B10" s="148" t="s">
        <v>112</v>
      </c>
      <c r="C10" s="169" t="s">
        <v>113</v>
      </c>
      <c r="D10" s="150" t="s">
        <v>95</v>
      </c>
      <c r="E10" s="154">
        <v>10.305</v>
      </c>
      <c r="F10" s="127"/>
      <c r="G10" s="158">
        <f>E10*F10</f>
        <v>0</v>
      </c>
      <c r="V10" s="184" t="s">
        <v>109</v>
      </c>
    </row>
    <row r="11" spans="1:31" x14ac:dyDescent="0.2">
      <c r="A11" s="145"/>
      <c r="B11" s="148"/>
      <c r="C11" s="170" t="s">
        <v>114</v>
      </c>
      <c r="D11" s="151"/>
      <c r="E11" s="155">
        <v>3.3279999999999998</v>
      </c>
      <c r="F11" s="158"/>
      <c r="G11" s="158"/>
      <c r="V11" s="185"/>
    </row>
    <row r="12" spans="1:31" x14ac:dyDescent="0.2">
      <c r="A12" s="145"/>
      <c r="B12" s="148"/>
      <c r="C12" s="170" t="s">
        <v>115</v>
      </c>
      <c r="D12" s="151"/>
      <c r="E12" s="155">
        <v>4.7</v>
      </c>
      <c r="F12" s="158"/>
      <c r="G12" s="158"/>
      <c r="V12" s="185"/>
    </row>
    <row r="13" spans="1:31" x14ac:dyDescent="0.2">
      <c r="A13" s="145"/>
      <c r="B13" s="148"/>
      <c r="C13" s="170" t="s">
        <v>116</v>
      </c>
      <c r="D13" s="151"/>
      <c r="E13" s="155">
        <v>2.2770000000000001</v>
      </c>
      <c r="F13" s="158"/>
      <c r="G13" s="158"/>
      <c r="V13" s="185"/>
    </row>
    <row r="14" spans="1:31" x14ac:dyDescent="0.2">
      <c r="A14" s="145">
        <v>2</v>
      </c>
      <c r="B14" s="148" t="s">
        <v>117</v>
      </c>
      <c r="C14" s="169" t="s">
        <v>118</v>
      </c>
      <c r="D14" s="150" t="s">
        <v>95</v>
      </c>
      <c r="E14" s="154">
        <v>10.305</v>
      </c>
      <c r="F14" s="127"/>
      <c r="G14" s="158">
        <f t="shared" ref="G14:G25" si="0">E14*F14</f>
        <v>0</v>
      </c>
      <c r="V14" s="185" t="s">
        <v>109</v>
      </c>
    </row>
    <row r="15" spans="1:31" x14ac:dyDescent="0.2">
      <c r="A15" s="145">
        <v>3</v>
      </c>
      <c r="B15" s="148" t="s">
        <v>119</v>
      </c>
      <c r="C15" s="169" t="s">
        <v>120</v>
      </c>
      <c r="D15" s="150" t="s">
        <v>95</v>
      </c>
      <c r="E15" s="154">
        <v>10.305</v>
      </c>
      <c r="F15" s="127"/>
      <c r="G15" s="158">
        <f t="shared" si="0"/>
        <v>0</v>
      </c>
      <c r="V15" s="185" t="s">
        <v>109</v>
      </c>
    </row>
    <row r="16" spans="1:31" ht="22.5" x14ac:dyDescent="0.2">
      <c r="A16" s="145">
        <v>4</v>
      </c>
      <c r="B16" s="148" t="s">
        <v>121</v>
      </c>
      <c r="C16" s="169" t="s">
        <v>122</v>
      </c>
      <c r="D16" s="150" t="s">
        <v>95</v>
      </c>
      <c r="E16" s="154">
        <v>10.305</v>
      </c>
      <c r="F16" s="127"/>
      <c r="G16" s="158">
        <f t="shared" si="0"/>
        <v>0</v>
      </c>
      <c r="V16" s="189" t="s">
        <v>109</v>
      </c>
    </row>
    <row r="17" spans="1:22" x14ac:dyDescent="0.2">
      <c r="A17" s="145">
        <v>5</v>
      </c>
      <c r="B17" s="148" t="s">
        <v>123</v>
      </c>
      <c r="C17" s="169" t="s">
        <v>124</v>
      </c>
      <c r="D17" s="150" t="s">
        <v>81</v>
      </c>
      <c r="E17" s="154">
        <v>26.04</v>
      </c>
      <c r="F17" s="127"/>
      <c r="G17" s="158">
        <f t="shared" si="0"/>
        <v>0</v>
      </c>
      <c r="V17" s="185" t="s">
        <v>109</v>
      </c>
    </row>
    <row r="18" spans="1:22" x14ac:dyDescent="0.2">
      <c r="A18" s="145"/>
      <c r="B18" s="148"/>
      <c r="C18" s="170" t="s">
        <v>125</v>
      </c>
      <c r="D18" s="151"/>
      <c r="E18" s="155">
        <v>16.64</v>
      </c>
      <c r="F18" s="158"/>
      <c r="G18" s="158"/>
      <c r="V18" s="185"/>
    </row>
    <row r="19" spans="1:22" x14ac:dyDescent="0.2">
      <c r="A19" s="145"/>
      <c r="B19" s="148"/>
      <c r="C19" s="170" t="s">
        <v>126</v>
      </c>
      <c r="D19" s="151"/>
      <c r="E19" s="155">
        <v>9.4</v>
      </c>
      <c r="F19" s="158"/>
      <c r="G19" s="158"/>
      <c r="V19" s="185"/>
    </row>
    <row r="20" spans="1:22" x14ac:dyDescent="0.2">
      <c r="A20" s="145">
        <v>6</v>
      </c>
      <c r="B20" s="148" t="s">
        <v>127</v>
      </c>
      <c r="C20" s="169" t="s">
        <v>128</v>
      </c>
      <c r="D20" s="150" t="s">
        <v>92</v>
      </c>
      <c r="E20" s="154">
        <v>1</v>
      </c>
      <c r="F20" s="127"/>
      <c r="G20" s="158">
        <f t="shared" si="0"/>
        <v>0</v>
      </c>
      <c r="V20" s="185" t="s">
        <v>109</v>
      </c>
    </row>
    <row r="21" spans="1:22" x14ac:dyDescent="0.2">
      <c r="A21" s="145">
        <v>7</v>
      </c>
      <c r="B21" s="148" t="s">
        <v>129</v>
      </c>
      <c r="C21" s="169" t="s">
        <v>130</v>
      </c>
      <c r="D21" s="150" t="s">
        <v>92</v>
      </c>
      <c r="E21" s="154">
        <v>2</v>
      </c>
      <c r="F21" s="127"/>
      <c r="G21" s="158">
        <f t="shared" si="0"/>
        <v>0</v>
      </c>
      <c r="V21" s="185" t="s">
        <v>109</v>
      </c>
    </row>
    <row r="22" spans="1:22" x14ac:dyDescent="0.2">
      <c r="A22" s="145">
        <v>8</v>
      </c>
      <c r="B22" s="148" t="s">
        <v>131</v>
      </c>
      <c r="C22" s="169" t="s">
        <v>132</v>
      </c>
      <c r="D22" s="150" t="s">
        <v>92</v>
      </c>
      <c r="E22" s="154">
        <v>2</v>
      </c>
      <c r="F22" s="127"/>
      <c r="G22" s="158">
        <f t="shared" si="0"/>
        <v>0</v>
      </c>
      <c r="V22" s="185" t="s">
        <v>109</v>
      </c>
    </row>
    <row r="23" spans="1:22" x14ac:dyDescent="0.2">
      <c r="A23" s="145">
        <v>9</v>
      </c>
      <c r="B23" s="148" t="s">
        <v>133</v>
      </c>
      <c r="C23" s="169" t="s">
        <v>134</v>
      </c>
      <c r="D23" s="150" t="s">
        <v>92</v>
      </c>
      <c r="E23" s="154">
        <v>1</v>
      </c>
      <c r="F23" s="127"/>
      <c r="G23" s="158">
        <f t="shared" si="0"/>
        <v>0</v>
      </c>
      <c r="V23" s="185" t="s">
        <v>109</v>
      </c>
    </row>
    <row r="24" spans="1:22" x14ac:dyDescent="0.2">
      <c r="A24" s="145">
        <v>10</v>
      </c>
      <c r="B24" s="148" t="s">
        <v>135</v>
      </c>
      <c r="C24" s="169" t="s">
        <v>136</v>
      </c>
      <c r="D24" s="150" t="s">
        <v>92</v>
      </c>
      <c r="E24" s="154">
        <v>2</v>
      </c>
      <c r="F24" s="127"/>
      <c r="G24" s="158">
        <f t="shared" si="0"/>
        <v>0</v>
      </c>
      <c r="V24" s="185" t="s">
        <v>105</v>
      </c>
    </row>
    <row r="25" spans="1:22" x14ac:dyDescent="0.2">
      <c r="A25" s="145">
        <v>11</v>
      </c>
      <c r="B25" s="148" t="s">
        <v>137</v>
      </c>
      <c r="C25" s="169" t="s">
        <v>138</v>
      </c>
      <c r="D25" s="150" t="s">
        <v>92</v>
      </c>
      <c r="E25" s="154">
        <v>1</v>
      </c>
      <c r="F25" s="127"/>
      <c r="G25" s="158">
        <f t="shared" si="0"/>
        <v>0</v>
      </c>
      <c r="V25" s="185" t="s">
        <v>105</v>
      </c>
    </row>
    <row r="26" spans="1:22" x14ac:dyDescent="0.2">
      <c r="A26" s="146" t="s">
        <v>79</v>
      </c>
      <c r="B26" s="149" t="s">
        <v>93</v>
      </c>
      <c r="C26" s="171" t="s">
        <v>139</v>
      </c>
      <c r="D26" s="152"/>
      <c r="E26" s="156"/>
      <c r="F26" s="159"/>
      <c r="G26" s="159">
        <f>SUM(G27)</f>
        <v>0</v>
      </c>
      <c r="V26" s="190"/>
    </row>
    <row r="27" spans="1:22" x14ac:dyDescent="0.2">
      <c r="A27" s="145">
        <v>12</v>
      </c>
      <c r="B27" s="148" t="s">
        <v>140</v>
      </c>
      <c r="C27" s="169" t="s">
        <v>141</v>
      </c>
      <c r="D27" s="150" t="s">
        <v>95</v>
      </c>
      <c r="E27" s="154">
        <v>2.2770000000000001</v>
      </c>
      <c r="F27" s="127"/>
      <c r="G27" s="158">
        <f>E27*F27</f>
        <v>0</v>
      </c>
      <c r="V27" s="185" t="s">
        <v>109</v>
      </c>
    </row>
    <row r="28" spans="1:22" x14ac:dyDescent="0.2">
      <c r="A28" s="145"/>
      <c r="B28" s="148"/>
      <c r="C28" s="170" t="s">
        <v>116</v>
      </c>
      <c r="D28" s="151"/>
      <c r="E28" s="155">
        <v>2.2770000000000001</v>
      </c>
      <c r="F28" s="158"/>
      <c r="G28" s="158"/>
      <c r="V28" s="185"/>
    </row>
    <row r="29" spans="1:22" x14ac:dyDescent="0.2">
      <c r="A29" s="146" t="s">
        <v>79</v>
      </c>
      <c r="B29" s="149" t="s">
        <v>80</v>
      </c>
      <c r="C29" s="171" t="s">
        <v>142</v>
      </c>
      <c r="D29" s="152"/>
      <c r="E29" s="156"/>
      <c r="F29" s="159"/>
      <c r="G29" s="159">
        <f>SUM(G30:G43)</f>
        <v>0</v>
      </c>
      <c r="V29" s="190"/>
    </row>
    <row r="30" spans="1:22" x14ac:dyDescent="0.2">
      <c r="A30" s="145">
        <v>13</v>
      </c>
      <c r="B30" s="148" t="s">
        <v>143</v>
      </c>
      <c r="C30" s="169" t="s">
        <v>144</v>
      </c>
      <c r="D30" s="150" t="s">
        <v>81</v>
      </c>
      <c r="E30" s="154">
        <v>2.0510000000000002</v>
      </c>
      <c r="F30" s="127"/>
      <c r="G30" s="158">
        <f>E30*F30</f>
        <v>0</v>
      </c>
      <c r="V30" s="184" t="s">
        <v>109</v>
      </c>
    </row>
    <row r="31" spans="1:22" x14ac:dyDescent="0.2">
      <c r="A31" s="145"/>
      <c r="B31" s="148"/>
      <c r="C31" s="170" t="s">
        <v>145</v>
      </c>
      <c r="D31" s="151"/>
      <c r="E31" s="155">
        <v>1.391</v>
      </c>
      <c r="F31" s="158"/>
      <c r="G31" s="158"/>
      <c r="V31" s="185"/>
    </row>
    <row r="32" spans="1:22" x14ac:dyDescent="0.2">
      <c r="A32" s="145"/>
      <c r="B32" s="148"/>
      <c r="C32" s="170" t="s">
        <v>146</v>
      </c>
      <c r="D32" s="151"/>
      <c r="E32" s="155">
        <v>0.36</v>
      </c>
      <c r="F32" s="158"/>
      <c r="G32" s="158"/>
      <c r="V32" s="185"/>
    </row>
    <row r="33" spans="1:22" x14ac:dyDescent="0.2">
      <c r="A33" s="145"/>
      <c r="B33" s="148"/>
      <c r="C33" s="170" t="s">
        <v>147</v>
      </c>
      <c r="D33" s="151"/>
      <c r="E33" s="155">
        <v>0.3</v>
      </c>
      <c r="F33" s="158"/>
      <c r="G33" s="158"/>
      <c r="V33" s="185"/>
    </row>
    <row r="34" spans="1:22" x14ac:dyDescent="0.2">
      <c r="A34" s="145">
        <v>14</v>
      </c>
      <c r="B34" s="148" t="s">
        <v>148</v>
      </c>
      <c r="C34" s="169" t="s">
        <v>149</v>
      </c>
      <c r="D34" s="150" t="s">
        <v>81</v>
      </c>
      <c r="E34" s="154">
        <v>2.0510000000000002</v>
      </c>
      <c r="F34" s="127"/>
      <c r="G34" s="158">
        <f t="shared" ref="G34:G43" si="1">E34*F34</f>
        <v>0</v>
      </c>
      <c r="V34" s="185" t="s">
        <v>109</v>
      </c>
    </row>
    <row r="35" spans="1:22" x14ac:dyDescent="0.2">
      <c r="A35" s="145"/>
      <c r="B35" s="148"/>
      <c r="C35" s="170" t="s">
        <v>145</v>
      </c>
      <c r="D35" s="151"/>
      <c r="E35" s="155">
        <v>1.391</v>
      </c>
      <c r="F35" s="158"/>
      <c r="G35" s="158"/>
      <c r="V35" s="185"/>
    </row>
    <row r="36" spans="1:22" x14ac:dyDescent="0.2">
      <c r="A36" s="145"/>
      <c r="B36" s="148"/>
      <c r="C36" s="170" t="s">
        <v>146</v>
      </c>
      <c r="D36" s="151"/>
      <c r="E36" s="155">
        <v>0.36</v>
      </c>
      <c r="F36" s="158"/>
      <c r="G36" s="158"/>
      <c r="V36" s="185"/>
    </row>
    <row r="37" spans="1:22" x14ac:dyDescent="0.2">
      <c r="A37" s="145"/>
      <c r="B37" s="148"/>
      <c r="C37" s="170" t="s">
        <v>147</v>
      </c>
      <c r="D37" s="151"/>
      <c r="E37" s="155">
        <v>0.3</v>
      </c>
      <c r="F37" s="158"/>
      <c r="G37" s="158"/>
      <c r="V37" s="185"/>
    </row>
    <row r="38" spans="1:22" x14ac:dyDescent="0.2">
      <c r="A38" s="145">
        <v>15</v>
      </c>
      <c r="B38" s="148" t="s">
        <v>150</v>
      </c>
      <c r="C38" s="169" t="s">
        <v>151</v>
      </c>
      <c r="D38" s="150" t="s">
        <v>95</v>
      </c>
      <c r="E38" s="154">
        <v>0.42899999999999999</v>
      </c>
      <c r="F38" s="127"/>
      <c r="G38" s="158">
        <f t="shared" si="1"/>
        <v>0</v>
      </c>
      <c r="V38" s="185" t="s">
        <v>109</v>
      </c>
    </row>
    <row r="39" spans="1:22" x14ac:dyDescent="0.2">
      <c r="A39" s="145"/>
      <c r="B39" s="148"/>
      <c r="C39" s="170" t="s">
        <v>152</v>
      </c>
      <c r="D39" s="151"/>
      <c r="E39" s="155">
        <v>0.19800000000000001</v>
      </c>
      <c r="F39" s="158"/>
      <c r="G39" s="158"/>
      <c r="V39" s="185"/>
    </row>
    <row r="40" spans="1:22" x14ac:dyDescent="0.2">
      <c r="A40" s="145"/>
      <c r="B40" s="148"/>
      <c r="C40" s="170" t="s">
        <v>153</v>
      </c>
      <c r="D40" s="151"/>
      <c r="E40" s="155">
        <v>8.1000000000000003E-2</v>
      </c>
      <c r="F40" s="158"/>
      <c r="G40" s="158"/>
      <c r="V40" s="185"/>
    </row>
    <row r="41" spans="1:22" x14ac:dyDescent="0.2">
      <c r="A41" s="145"/>
      <c r="B41" s="148"/>
      <c r="C41" s="170" t="s">
        <v>154</v>
      </c>
      <c r="D41" s="151"/>
      <c r="E41" s="155">
        <v>0.15</v>
      </c>
      <c r="F41" s="158"/>
      <c r="G41" s="158"/>
      <c r="V41" s="185"/>
    </row>
    <row r="42" spans="1:22" x14ac:dyDescent="0.2">
      <c r="A42" s="145">
        <v>16</v>
      </c>
      <c r="B42" s="148" t="s">
        <v>155</v>
      </c>
      <c r="C42" s="169" t="s">
        <v>156</v>
      </c>
      <c r="D42" s="150" t="s">
        <v>92</v>
      </c>
      <c r="E42" s="154">
        <v>3</v>
      </c>
      <c r="F42" s="127"/>
      <c r="G42" s="158">
        <f t="shared" si="1"/>
        <v>0</v>
      </c>
      <c r="V42" s="185" t="s">
        <v>109</v>
      </c>
    </row>
    <row r="43" spans="1:22" x14ac:dyDescent="0.2">
      <c r="A43" s="145">
        <v>17</v>
      </c>
      <c r="B43" s="148" t="s">
        <v>157</v>
      </c>
      <c r="C43" s="169" t="s">
        <v>158</v>
      </c>
      <c r="D43" s="150" t="s">
        <v>95</v>
      </c>
      <c r="E43" s="154">
        <v>1.03</v>
      </c>
      <c r="F43" s="127"/>
      <c r="G43" s="158">
        <f t="shared" si="1"/>
        <v>0</v>
      </c>
      <c r="V43" s="185" t="s">
        <v>109</v>
      </c>
    </row>
    <row r="44" spans="1:22" x14ac:dyDescent="0.2">
      <c r="A44" s="145"/>
      <c r="B44" s="148"/>
      <c r="C44" s="170" t="s">
        <v>159</v>
      </c>
      <c r="D44" s="151"/>
      <c r="E44" s="155">
        <v>1.03</v>
      </c>
      <c r="F44" s="158"/>
      <c r="G44" s="158"/>
      <c r="V44" s="185"/>
    </row>
    <row r="45" spans="1:22" x14ac:dyDescent="0.2">
      <c r="A45" s="146" t="s">
        <v>79</v>
      </c>
      <c r="B45" s="149" t="s">
        <v>106</v>
      </c>
      <c r="C45" s="171" t="s">
        <v>160</v>
      </c>
      <c r="D45" s="152"/>
      <c r="E45" s="156"/>
      <c r="F45" s="159"/>
      <c r="G45" s="159">
        <f>SUM(G46:G58)</f>
        <v>0</v>
      </c>
      <c r="V45" s="190"/>
    </row>
    <row r="46" spans="1:22" ht="22.5" x14ac:dyDescent="0.2">
      <c r="A46" s="145">
        <v>18</v>
      </c>
      <c r="B46" s="148" t="s">
        <v>161</v>
      </c>
      <c r="C46" s="169" t="s">
        <v>162</v>
      </c>
      <c r="D46" s="150" t="s">
        <v>81</v>
      </c>
      <c r="E46" s="154">
        <v>9.4</v>
      </c>
      <c r="F46" s="127"/>
      <c r="G46" s="158">
        <f>E46*F46</f>
        <v>0</v>
      </c>
      <c r="V46" s="187" t="s">
        <v>109</v>
      </c>
    </row>
    <row r="47" spans="1:22" x14ac:dyDescent="0.2">
      <c r="A47" s="145"/>
      <c r="B47" s="148"/>
      <c r="C47" s="170" t="s">
        <v>126</v>
      </c>
      <c r="D47" s="151"/>
      <c r="E47" s="155">
        <v>9.4</v>
      </c>
      <c r="F47" s="158"/>
      <c r="G47" s="158"/>
      <c r="V47" s="185"/>
    </row>
    <row r="48" spans="1:22" x14ac:dyDescent="0.2">
      <c r="A48" s="145">
        <v>19</v>
      </c>
      <c r="B48" s="148" t="s">
        <v>163</v>
      </c>
      <c r="C48" s="169" t="s">
        <v>164</v>
      </c>
      <c r="D48" s="150" t="s">
        <v>81</v>
      </c>
      <c r="E48" s="154">
        <v>16.64</v>
      </c>
      <c r="F48" s="127"/>
      <c r="G48" s="158">
        <f t="shared" ref="G48:G58" si="2">E48*F48</f>
        <v>0</v>
      </c>
      <c r="V48" s="185" t="s">
        <v>109</v>
      </c>
    </row>
    <row r="49" spans="1:22" x14ac:dyDescent="0.2">
      <c r="A49" s="145"/>
      <c r="B49" s="148"/>
      <c r="C49" s="170" t="s">
        <v>125</v>
      </c>
      <c r="D49" s="151"/>
      <c r="E49" s="155">
        <v>16.64</v>
      </c>
      <c r="F49" s="158"/>
      <c r="G49" s="158"/>
      <c r="V49" s="185"/>
    </row>
    <row r="50" spans="1:22" x14ac:dyDescent="0.2">
      <c r="A50" s="145">
        <v>20</v>
      </c>
      <c r="B50" s="148" t="s">
        <v>165</v>
      </c>
      <c r="C50" s="169" t="s">
        <v>166</v>
      </c>
      <c r="D50" s="150" t="s">
        <v>81</v>
      </c>
      <c r="E50" s="154">
        <v>9.4</v>
      </c>
      <c r="F50" s="127"/>
      <c r="G50" s="158">
        <f t="shared" si="2"/>
        <v>0</v>
      </c>
      <c r="V50" s="185" t="s">
        <v>109</v>
      </c>
    </row>
    <row r="51" spans="1:22" x14ac:dyDescent="0.2">
      <c r="A51" s="145"/>
      <c r="B51" s="148"/>
      <c r="C51" s="170" t="s">
        <v>126</v>
      </c>
      <c r="D51" s="151"/>
      <c r="E51" s="155">
        <v>9.4</v>
      </c>
      <c r="F51" s="158"/>
      <c r="G51" s="158"/>
      <c r="V51" s="185"/>
    </row>
    <row r="52" spans="1:22" ht="22.5" x14ac:dyDescent="0.2">
      <c r="A52" s="145">
        <v>21</v>
      </c>
      <c r="B52" s="148" t="s">
        <v>167</v>
      </c>
      <c r="C52" s="169" t="s">
        <v>168</v>
      </c>
      <c r="D52" s="150" t="s">
        <v>81</v>
      </c>
      <c r="E52" s="154">
        <v>16.64</v>
      </c>
      <c r="F52" s="127"/>
      <c r="G52" s="158">
        <f t="shared" si="2"/>
        <v>0</v>
      </c>
      <c r="V52" s="189" t="s">
        <v>109</v>
      </c>
    </row>
    <row r="53" spans="1:22" x14ac:dyDescent="0.2">
      <c r="A53" s="145"/>
      <c r="B53" s="148"/>
      <c r="C53" s="170" t="s">
        <v>125</v>
      </c>
      <c r="D53" s="151"/>
      <c r="E53" s="155">
        <v>16.64</v>
      </c>
      <c r="F53" s="158"/>
      <c r="G53" s="158"/>
      <c r="V53" s="185"/>
    </row>
    <row r="54" spans="1:22" ht="22.5" x14ac:dyDescent="0.2">
      <c r="A54" s="145">
        <v>22</v>
      </c>
      <c r="B54" s="148" t="s">
        <v>169</v>
      </c>
      <c r="C54" s="169" t="s">
        <v>170</v>
      </c>
      <c r="D54" s="150" t="s">
        <v>81</v>
      </c>
      <c r="E54" s="154">
        <v>9.4</v>
      </c>
      <c r="F54" s="127"/>
      <c r="G54" s="158">
        <f t="shared" si="2"/>
        <v>0</v>
      </c>
      <c r="V54" s="189" t="s">
        <v>109</v>
      </c>
    </row>
    <row r="55" spans="1:22" x14ac:dyDescent="0.2">
      <c r="A55" s="145"/>
      <c r="B55" s="148"/>
      <c r="C55" s="170" t="s">
        <v>126</v>
      </c>
      <c r="D55" s="151"/>
      <c r="E55" s="155">
        <v>9.4</v>
      </c>
      <c r="F55" s="158"/>
      <c r="G55" s="158"/>
      <c r="V55" s="185"/>
    </row>
    <row r="56" spans="1:22" x14ac:dyDescent="0.2">
      <c r="A56" s="145">
        <v>23</v>
      </c>
      <c r="B56" s="148" t="s">
        <v>171</v>
      </c>
      <c r="C56" s="169" t="s">
        <v>172</v>
      </c>
      <c r="D56" s="150" t="s">
        <v>81</v>
      </c>
      <c r="E56" s="154">
        <v>18.303999999999998</v>
      </c>
      <c r="F56" s="127"/>
      <c r="G56" s="158">
        <f t="shared" si="2"/>
        <v>0</v>
      </c>
      <c r="V56" s="185" t="s">
        <v>109</v>
      </c>
    </row>
    <row r="57" spans="1:22" x14ac:dyDescent="0.2">
      <c r="A57" s="145"/>
      <c r="B57" s="148"/>
      <c r="C57" s="170" t="s">
        <v>173</v>
      </c>
      <c r="D57" s="151"/>
      <c r="E57" s="155">
        <v>18.303999999999998</v>
      </c>
      <c r="F57" s="158"/>
      <c r="G57" s="158"/>
      <c r="V57" s="185"/>
    </row>
    <row r="58" spans="1:22" x14ac:dyDescent="0.2">
      <c r="A58" s="145">
        <v>24</v>
      </c>
      <c r="B58" s="148" t="s">
        <v>174</v>
      </c>
      <c r="C58" s="169" t="s">
        <v>175</v>
      </c>
      <c r="D58" s="150" t="s">
        <v>81</v>
      </c>
      <c r="E58" s="154">
        <v>11.28</v>
      </c>
      <c r="F58" s="127"/>
      <c r="G58" s="158">
        <f t="shared" si="2"/>
        <v>0</v>
      </c>
      <c r="V58" s="185" t="s">
        <v>109</v>
      </c>
    </row>
    <row r="59" spans="1:22" x14ac:dyDescent="0.2">
      <c r="A59" s="145"/>
      <c r="B59" s="148"/>
      <c r="C59" s="170" t="s">
        <v>176</v>
      </c>
      <c r="D59" s="151"/>
      <c r="E59" s="155">
        <v>11.28</v>
      </c>
      <c r="F59" s="158"/>
      <c r="G59" s="158"/>
      <c r="V59" s="185"/>
    </row>
    <row r="60" spans="1:22" x14ac:dyDescent="0.2">
      <c r="A60" s="146" t="s">
        <v>79</v>
      </c>
      <c r="B60" s="149" t="s">
        <v>82</v>
      </c>
      <c r="C60" s="171" t="s">
        <v>83</v>
      </c>
      <c r="D60" s="152"/>
      <c r="E60" s="156"/>
      <c r="F60" s="159"/>
      <c r="G60" s="159">
        <f>SUM(G61:G65)</f>
        <v>0</v>
      </c>
      <c r="V60" s="190"/>
    </row>
    <row r="61" spans="1:22" x14ac:dyDescent="0.2">
      <c r="A61" s="145">
        <v>25</v>
      </c>
      <c r="B61" s="148" t="s">
        <v>177</v>
      </c>
      <c r="C61" s="169" t="s">
        <v>178</v>
      </c>
      <c r="D61" s="150" t="s">
        <v>81</v>
      </c>
      <c r="E61" s="154">
        <v>91.5</v>
      </c>
      <c r="F61" s="127"/>
      <c r="G61" s="158">
        <f>E61*F61</f>
        <v>0</v>
      </c>
      <c r="V61" s="184" t="s">
        <v>109</v>
      </c>
    </row>
    <row r="62" spans="1:22" x14ac:dyDescent="0.2">
      <c r="A62" s="145">
        <v>26</v>
      </c>
      <c r="B62" s="148" t="s">
        <v>179</v>
      </c>
      <c r="C62" s="169" t="s">
        <v>180</v>
      </c>
      <c r="D62" s="150" t="s">
        <v>81</v>
      </c>
      <c r="E62" s="154">
        <v>91.5</v>
      </c>
      <c r="F62" s="127"/>
      <c r="G62" s="158">
        <f t="shared" ref="G62:G65" si="3">E62*F62</f>
        <v>0</v>
      </c>
      <c r="V62" s="185" t="s">
        <v>109</v>
      </c>
    </row>
    <row r="63" spans="1:22" x14ac:dyDescent="0.2">
      <c r="A63" s="145">
        <v>27</v>
      </c>
      <c r="B63" s="148" t="s">
        <v>181</v>
      </c>
      <c r="C63" s="169" t="s">
        <v>182</v>
      </c>
      <c r="D63" s="150" t="s">
        <v>81</v>
      </c>
      <c r="E63" s="154">
        <v>91.5</v>
      </c>
      <c r="F63" s="127"/>
      <c r="G63" s="158">
        <f t="shared" si="3"/>
        <v>0</v>
      </c>
      <c r="V63" s="185" t="s">
        <v>109</v>
      </c>
    </row>
    <row r="64" spans="1:22" x14ac:dyDescent="0.2">
      <c r="A64" s="145">
        <v>28</v>
      </c>
      <c r="B64" s="148" t="s">
        <v>183</v>
      </c>
      <c r="C64" s="169" t="s">
        <v>184</v>
      </c>
      <c r="D64" s="150" t="s">
        <v>81</v>
      </c>
      <c r="E64" s="154">
        <v>91.5</v>
      </c>
      <c r="F64" s="127"/>
      <c r="G64" s="158">
        <f t="shared" si="3"/>
        <v>0</v>
      </c>
      <c r="V64" s="185" t="s">
        <v>109</v>
      </c>
    </row>
    <row r="65" spans="1:22" x14ac:dyDescent="0.2">
      <c r="A65" s="145">
        <v>29</v>
      </c>
      <c r="B65" s="148" t="s">
        <v>185</v>
      </c>
      <c r="C65" s="169" t="s">
        <v>186</v>
      </c>
      <c r="D65" s="150" t="s">
        <v>81</v>
      </c>
      <c r="E65" s="154">
        <v>91.5</v>
      </c>
      <c r="F65" s="127"/>
      <c r="G65" s="158">
        <f t="shared" si="3"/>
        <v>0</v>
      </c>
      <c r="V65" s="185" t="s">
        <v>109</v>
      </c>
    </row>
    <row r="66" spans="1:22" x14ac:dyDescent="0.2">
      <c r="A66" s="146" t="s">
        <v>79</v>
      </c>
      <c r="B66" s="149" t="s">
        <v>187</v>
      </c>
      <c r="C66" s="171" t="s">
        <v>188</v>
      </c>
      <c r="D66" s="152"/>
      <c r="E66" s="156"/>
      <c r="F66" s="159"/>
      <c r="G66" s="159">
        <f>SUM(G67:G71)</f>
        <v>0</v>
      </c>
      <c r="V66" s="190"/>
    </row>
    <row r="67" spans="1:22" x14ac:dyDescent="0.2">
      <c r="A67" s="145">
        <v>30</v>
      </c>
      <c r="B67" s="148" t="s">
        <v>189</v>
      </c>
      <c r="C67" s="169" t="s">
        <v>190</v>
      </c>
      <c r="D67" s="150" t="s">
        <v>81</v>
      </c>
      <c r="E67" s="154">
        <v>10.1088</v>
      </c>
      <c r="F67" s="127"/>
      <c r="G67" s="158">
        <f>E67*F67</f>
        <v>0</v>
      </c>
      <c r="V67" s="184" t="s">
        <v>109</v>
      </c>
    </row>
    <row r="68" spans="1:22" x14ac:dyDescent="0.2">
      <c r="A68" s="145"/>
      <c r="B68" s="148"/>
      <c r="C68" s="170" t="s">
        <v>191</v>
      </c>
      <c r="D68" s="151"/>
      <c r="E68" s="155">
        <v>10.1088</v>
      </c>
      <c r="F68" s="158"/>
      <c r="G68" s="158"/>
      <c r="V68" s="185"/>
    </row>
    <row r="69" spans="1:22" x14ac:dyDescent="0.2">
      <c r="A69" s="145">
        <v>31</v>
      </c>
      <c r="B69" s="148" t="s">
        <v>192</v>
      </c>
      <c r="C69" s="169" t="s">
        <v>193</v>
      </c>
      <c r="D69" s="150" t="s">
        <v>86</v>
      </c>
      <c r="E69" s="154">
        <v>18.989999999999998</v>
      </c>
      <c r="F69" s="127"/>
      <c r="G69" s="158">
        <f t="shared" ref="G69:G71" si="4">E69*F69</f>
        <v>0</v>
      </c>
      <c r="V69" s="185" t="s">
        <v>109</v>
      </c>
    </row>
    <row r="70" spans="1:22" x14ac:dyDescent="0.2">
      <c r="A70" s="145"/>
      <c r="B70" s="148"/>
      <c r="C70" s="170" t="s">
        <v>194</v>
      </c>
      <c r="D70" s="151"/>
      <c r="E70" s="155">
        <v>18.989999999999998</v>
      </c>
      <c r="F70" s="158"/>
      <c r="G70" s="158"/>
      <c r="V70" s="185"/>
    </row>
    <row r="71" spans="1:22" ht="22.5" x14ac:dyDescent="0.2">
      <c r="A71" s="145">
        <v>32</v>
      </c>
      <c r="B71" s="148" t="s">
        <v>195</v>
      </c>
      <c r="C71" s="169" t="s">
        <v>196</v>
      </c>
      <c r="D71" s="150" t="s">
        <v>81</v>
      </c>
      <c r="E71" s="154">
        <v>5.6970000000000001</v>
      </c>
      <c r="F71" s="127"/>
      <c r="G71" s="158">
        <f t="shared" si="4"/>
        <v>0</v>
      </c>
      <c r="V71" s="189" t="s">
        <v>109</v>
      </c>
    </row>
    <row r="72" spans="1:22" x14ac:dyDescent="0.2">
      <c r="A72" s="145"/>
      <c r="B72" s="148"/>
      <c r="C72" s="170" t="s">
        <v>197</v>
      </c>
      <c r="D72" s="151"/>
      <c r="E72" s="155">
        <v>5.6970000000000001</v>
      </c>
      <c r="F72" s="158"/>
      <c r="G72" s="158"/>
      <c r="V72" s="185"/>
    </row>
    <row r="73" spans="1:22" x14ac:dyDescent="0.2">
      <c r="A73" s="146" t="s">
        <v>79</v>
      </c>
      <c r="B73" s="149" t="s">
        <v>84</v>
      </c>
      <c r="C73" s="171" t="s">
        <v>85</v>
      </c>
      <c r="D73" s="152"/>
      <c r="E73" s="156"/>
      <c r="F73" s="159"/>
      <c r="G73" s="159">
        <f>SUM(G74:G77)</f>
        <v>0</v>
      </c>
      <c r="V73" s="190"/>
    </row>
    <row r="74" spans="1:22" x14ac:dyDescent="0.2">
      <c r="A74" s="145">
        <v>33</v>
      </c>
      <c r="B74" s="148" t="s">
        <v>87</v>
      </c>
      <c r="C74" s="169" t="s">
        <v>88</v>
      </c>
      <c r="D74" s="150" t="s">
        <v>81</v>
      </c>
      <c r="E74" s="154">
        <v>91.5</v>
      </c>
      <c r="F74" s="127"/>
      <c r="G74" s="158">
        <f>E74*F74</f>
        <v>0</v>
      </c>
      <c r="V74" s="184" t="s">
        <v>109</v>
      </c>
    </row>
    <row r="75" spans="1:22" x14ac:dyDescent="0.2">
      <c r="A75" s="145">
        <v>34</v>
      </c>
      <c r="B75" s="148" t="s">
        <v>89</v>
      </c>
      <c r="C75" s="169" t="s">
        <v>90</v>
      </c>
      <c r="D75" s="150" t="s">
        <v>81</v>
      </c>
      <c r="E75" s="154">
        <v>4.59</v>
      </c>
      <c r="F75" s="127"/>
      <c r="G75" s="158">
        <f t="shared" ref="G75:G77" si="5">E75*F75</f>
        <v>0</v>
      </c>
      <c r="V75" s="185" t="s">
        <v>109</v>
      </c>
    </row>
    <row r="76" spans="1:22" x14ac:dyDescent="0.2">
      <c r="A76" s="145"/>
      <c r="B76" s="148"/>
      <c r="C76" s="170" t="s">
        <v>198</v>
      </c>
      <c r="D76" s="151"/>
      <c r="E76" s="155">
        <v>4.59</v>
      </c>
      <c r="F76" s="158"/>
      <c r="G76" s="158"/>
      <c r="V76" s="185"/>
    </row>
    <row r="77" spans="1:22" ht="22.5" x14ac:dyDescent="0.2">
      <c r="A77" s="145">
        <v>35</v>
      </c>
      <c r="B77" s="148" t="s">
        <v>199</v>
      </c>
      <c r="C77" s="169" t="s">
        <v>200</v>
      </c>
      <c r="D77" s="150" t="s">
        <v>81</v>
      </c>
      <c r="E77" s="154">
        <v>3.82</v>
      </c>
      <c r="F77" s="127"/>
      <c r="G77" s="158">
        <f t="shared" si="5"/>
        <v>0</v>
      </c>
      <c r="V77" s="189" t="s">
        <v>109</v>
      </c>
    </row>
    <row r="78" spans="1:22" x14ac:dyDescent="0.2">
      <c r="A78" s="146" t="s">
        <v>79</v>
      </c>
      <c r="B78" s="149" t="s">
        <v>201</v>
      </c>
      <c r="C78" s="171" t="s">
        <v>202</v>
      </c>
      <c r="D78" s="152"/>
      <c r="E78" s="156"/>
      <c r="F78" s="159"/>
      <c r="G78" s="159">
        <f>SUM(G79,G86)</f>
        <v>0</v>
      </c>
      <c r="V78" s="190"/>
    </row>
    <row r="79" spans="1:22" x14ac:dyDescent="0.2">
      <c r="A79" s="145">
        <v>36</v>
      </c>
      <c r="B79" s="148" t="s">
        <v>203</v>
      </c>
      <c r="C79" s="169" t="s">
        <v>204</v>
      </c>
      <c r="D79" s="150" t="s">
        <v>92</v>
      </c>
      <c r="E79" s="154">
        <v>3</v>
      </c>
      <c r="F79" s="127"/>
      <c r="G79" s="158">
        <f>E79*F79</f>
        <v>0</v>
      </c>
      <c r="V79" s="184" t="s">
        <v>105</v>
      </c>
    </row>
    <row r="80" spans="1:22" x14ac:dyDescent="0.2">
      <c r="A80" s="145"/>
      <c r="B80" s="148"/>
      <c r="C80" s="228" t="s">
        <v>205</v>
      </c>
      <c r="D80" s="229"/>
      <c r="E80" s="230"/>
      <c r="F80" s="231"/>
      <c r="G80" s="232"/>
      <c r="V80" s="185"/>
    </row>
    <row r="81" spans="1:22" x14ac:dyDescent="0.2">
      <c r="A81" s="145"/>
      <c r="B81" s="148"/>
      <c r="C81" s="228" t="s">
        <v>206</v>
      </c>
      <c r="D81" s="229"/>
      <c r="E81" s="230"/>
      <c r="F81" s="231"/>
      <c r="G81" s="232"/>
      <c r="V81" s="185"/>
    </row>
    <row r="82" spans="1:22" x14ac:dyDescent="0.2">
      <c r="A82" s="145"/>
      <c r="B82" s="148"/>
      <c r="C82" s="228" t="s">
        <v>207</v>
      </c>
      <c r="D82" s="229"/>
      <c r="E82" s="230"/>
      <c r="F82" s="231"/>
      <c r="G82" s="232"/>
      <c r="V82" s="185"/>
    </row>
    <row r="83" spans="1:22" x14ac:dyDescent="0.2">
      <c r="A83" s="145"/>
      <c r="B83" s="148"/>
      <c r="C83" s="228" t="s">
        <v>208</v>
      </c>
      <c r="D83" s="229"/>
      <c r="E83" s="230"/>
      <c r="F83" s="231"/>
      <c r="G83" s="232"/>
      <c r="V83" s="185"/>
    </row>
    <row r="84" spans="1:22" x14ac:dyDescent="0.2">
      <c r="A84" s="145"/>
      <c r="B84" s="148"/>
      <c r="C84" s="228" t="s">
        <v>209</v>
      </c>
      <c r="D84" s="229"/>
      <c r="E84" s="230"/>
      <c r="F84" s="231"/>
      <c r="G84" s="232"/>
      <c r="V84" s="185"/>
    </row>
    <row r="85" spans="1:22" x14ac:dyDescent="0.2">
      <c r="A85" s="145"/>
      <c r="B85" s="148"/>
      <c r="C85" s="228" t="s">
        <v>210</v>
      </c>
      <c r="D85" s="229"/>
      <c r="E85" s="230"/>
      <c r="F85" s="231"/>
      <c r="G85" s="232"/>
      <c r="V85" s="185"/>
    </row>
    <row r="86" spans="1:22" x14ac:dyDescent="0.2">
      <c r="A86" s="145">
        <v>37</v>
      </c>
      <c r="B86" s="148" t="s">
        <v>211</v>
      </c>
      <c r="C86" s="169" t="s">
        <v>212</v>
      </c>
      <c r="D86" s="150" t="s">
        <v>92</v>
      </c>
      <c r="E86" s="154">
        <v>1</v>
      </c>
      <c r="F86" s="127"/>
      <c r="G86" s="158">
        <f>E86*F86</f>
        <v>0</v>
      </c>
      <c r="V86" s="185" t="s">
        <v>105</v>
      </c>
    </row>
    <row r="87" spans="1:22" x14ac:dyDescent="0.2">
      <c r="A87" s="145"/>
      <c r="B87" s="148"/>
      <c r="C87" s="228" t="s">
        <v>205</v>
      </c>
      <c r="D87" s="229"/>
      <c r="E87" s="230"/>
      <c r="F87" s="231"/>
      <c r="G87" s="232"/>
      <c r="V87" s="185"/>
    </row>
    <row r="88" spans="1:22" x14ac:dyDescent="0.2">
      <c r="A88" s="145"/>
      <c r="B88" s="148"/>
      <c r="C88" s="228" t="s">
        <v>213</v>
      </c>
      <c r="D88" s="229"/>
      <c r="E88" s="230"/>
      <c r="F88" s="231"/>
      <c r="G88" s="232"/>
      <c r="V88" s="185"/>
    </row>
    <row r="89" spans="1:22" x14ac:dyDescent="0.2">
      <c r="A89" s="145"/>
      <c r="B89" s="148"/>
      <c r="C89" s="228" t="s">
        <v>207</v>
      </c>
      <c r="D89" s="229"/>
      <c r="E89" s="230"/>
      <c r="F89" s="231"/>
      <c r="G89" s="232"/>
      <c r="V89" s="185"/>
    </row>
    <row r="90" spans="1:22" x14ac:dyDescent="0.2">
      <c r="A90" s="145"/>
      <c r="B90" s="148"/>
      <c r="C90" s="228" t="s">
        <v>208</v>
      </c>
      <c r="D90" s="229"/>
      <c r="E90" s="230"/>
      <c r="F90" s="231"/>
      <c r="G90" s="232"/>
      <c r="V90" s="185"/>
    </row>
    <row r="91" spans="1:22" x14ac:dyDescent="0.2">
      <c r="A91" s="145"/>
      <c r="B91" s="148"/>
      <c r="C91" s="228" t="s">
        <v>209</v>
      </c>
      <c r="D91" s="229"/>
      <c r="E91" s="230"/>
      <c r="F91" s="231"/>
      <c r="G91" s="232"/>
      <c r="V91" s="185"/>
    </row>
    <row r="92" spans="1:22" x14ac:dyDescent="0.2">
      <c r="A92" s="145"/>
      <c r="B92" s="148"/>
      <c r="C92" s="228" t="s">
        <v>214</v>
      </c>
      <c r="D92" s="229"/>
      <c r="E92" s="230"/>
      <c r="F92" s="231"/>
      <c r="G92" s="232"/>
      <c r="V92" s="185"/>
    </row>
    <row r="93" spans="1:22" x14ac:dyDescent="0.2">
      <c r="A93" s="146" t="s">
        <v>79</v>
      </c>
      <c r="B93" s="149" t="s">
        <v>215</v>
      </c>
      <c r="C93" s="171" t="s">
        <v>216</v>
      </c>
      <c r="D93" s="152"/>
      <c r="E93" s="156"/>
      <c r="F93" s="159"/>
      <c r="G93" s="159">
        <f>SUM(G94:G96)</f>
        <v>0</v>
      </c>
      <c r="V93" s="190"/>
    </row>
    <row r="94" spans="1:22" ht="22.5" x14ac:dyDescent="0.2">
      <c r="A94" s="145">
        <v>38</v>
      </c>
      <c r="B94" s="148" t="s">
        <v>217</v>
      </c>
      <c r="C94" s="169" t="s">
        <v>218</v>
      </c>
      <c r="D94" s="150" t="s">
        <v>86</v>
      </c>
      <c r="E94" s="154">
        <v>23.85</v>
      </c>
      <c r="F94" s="127"/>
      <c r="G94" s="158">
        <f>E94*F94</f>
        <v>0</v>
      </c>
      <c r="V94" s="187" t="s">
        <v>109</v>
      </c>
    </row>
    <row r="95" spans="1:22" x14ac:dyDescent="0.2">
      <c r="A95" s="145"/>
      <c r="B95" s="148"/>
      <c r="C95" s="170" t="s">
        <v>219</v>
      </c>
      <c r="D95" s="151"/>
      <c r="E95" s="155">
        <v>23.85</v>
      </c>
      <c r="F95" s="158"/>
      <c r="G95" s="158"/>
      <c r="V95" s="185"/>
    </row>
    <row r="96" spans="1:22" ht="22.5" x14ac:dyDescent="0.2">
      <c r="A96" s="145">
        <v>39</v>
      </c>
      <c r="B96" s="148" t="s">
        <v>220</v>
      </c>
      <c r="C96" s="169" t="s">
        <v>221</v>
      </c>
      <c r="D96" s="150" t="s">
        <v>86</v>
      </c>
      <c r="E96" s="154">
        <v>5</v>
      </c>
      <c r="F96" s="127"/>
      <c r="G96" s="158">
        <f t="shared" ref="G96" si="6">E96*F96</f>
        <v>0</v>
      </c>
      <c r="V96" s="189" t="s">
        <v>109</v>
      </c>
    </row>
    <row r="97" spans="1:22" x14ac:dyDescent="0.2">
      <c r="A97" s="146" t="s">
        <v>79</v>
      </c>
      <c r="B97" s="149" t="s">
        <v>222</v>
      </c>
      <c r="C97" s="171" t="s">
        <v>223</v>
      </c>
      <c r="D97" s="152"/>
      <c r="E97" s="156"/>
      <c r="F97" s="159"/>
      <c r="G97" s="159">
        <f>SUM(G98:G119)</f>
        <v>0</v>
      </c>
      <c r="V97" s="190"/>
    </row>
    <row r="98" spans="1:22" x14ac:dyDescent="0.2">
      <c r="A98" s="145">
        <v>40</v>
      </c>
      <c r="B98" s="148" t="s">
        <v>224</v>
      </c>
      <c r="C98" s="169" t="s">
        <v>225</v>
      </c>
      <c r="D98" s="150" t="s">
        <v>86</v>
      </c>
      <c r="E98" s="154">
        <v>16.420000000000002</v>
      </c>
      <c r="F98" s="127"/>
      <c r="G98" s="158">
        <f>E98*F98</f>
        <v>0</v>
      </c>
      <c r="V98" s="184" t="s">
        <v>109</v>
      </c>
    </row>
    <row r="99" spans="1:22" x14ac:dyDescent="0.2">
      <c r="A99" s="145"/>
      <c r="B99" s="148"/>
      <c r="C99" s="170" t="s">
        <v>226</v>
      </c>
      <c r="D99" s="151"/>
      <c r="E99" s="155">
        <v>16.420000000000002</v>
      </c>
      <c r="F99" s="158"/>
      <c r="G99" s="158"/>
      <c r="V99" s="185"/>
    </row>
    <row r="100" spans="1:22" ht="22.5" x14ac:dyDescent="0.2">
      <c r="A100" s="145">
        <v>41</v>
      </c>
      <c r="B100" s="148" t="s">
        <v>227</v>
      </c>
      <c r="C100" s="169" t="s">
        <v>228</v>
      </c>
      <c r="D100" s="150" t="s">
        <v>81</v>
      </c>
      <c r="E100" s="154">
        <v>39.261000000000003</v>
      </c>
      <c r="F100" s="127"/>
      <c r="G100" s="158">
        <f t="shared" ref="G100:G119" si="7">E100*F100</f>
        <v>0</v>
      </c>
      <c r="V100" s="189" t="s">
        <v>109</v>
      </c>
    </row>
    <row r="101" spans="1:22" x14ac:dyDescent="0.2">
      <c r="A101" s="145"/>
      <c r="B101" s="148"/>
      <c r="C101" s="170" t="s">
        <v>229</v>
      </c>
      <c r="D101" s="151"/>
      <c r="E101" s="155">
        <v>34.68</v>
      </c>
      <c r="F101" s="158"/>
      <c r="G101" s="158"/>
      <c r="V101" s="185"/>
    </row>
    <row r="102" spans="1:22" x14ac:dyDescent="0.2">
      <c r="A102" s="145"/>
      <c r="B102" s="148"/>
      <c r="C102" s="170" t="s">
        <v>230</v>
      </c>
      <c r="D102" s="151"/>
      <c r="E102" s="155">
        <v>2.3039999999999998</v>
      </c>
      <c r="F102" s="158"/>
      <c r="G102" s="158"/>
      <c r="V102" s="185"/>
    </row>
    <row r="103" spans="1:22" x14ac:dyDescent="0.2">
      <c r="A103" s="145"/>
      <c r="B103" s="148"/>
      <c r="C103" s="170" t="s">
        <v>231</v>
      </c>
      <c r="D103" s="151"/>
      <c r="E103" s="155">
        <v>2.2770000000000001</v>
      </c>
      <c r="F103" s="158"/>
      <c r="G103" s="158"/>
      <c r="V103" s="185"/>
    </row>
    <row r="104" spans="1:22" x14ac:dyDescent="0.2">
      <c r="A104" s="145">
        <v>42</v>
      </c>
      <c r="B104" s="148" t="s">
        <v>232</v>
      </c>
      <c r="C104" s="169" t="s">
        <v>233</v>
      </c>
      <c r="D104" s="150" t="s">
        <v>81</v>
      </c>
      <c r="E104" s="154">
        <v>48.390999999999998</v>
      </c>
      <c r="F104" s="127"/>
      <c r="G104" s="158">
        <f t="shared" si="7"/>
        <v>0</v>
      </c>
      <c r="V104" s="185" t="s">
        <v>109</v>
      </c>
    </row>
    <row r="105" spans="1:22" x14ac:dyDescent="0.2">
      <c r="A105" s="145"/>
      <c r="B105" s="148"/>
      <c r="C105" s="170" t="s">
        <v>234</v>
      </c>
      <c r="D105" s="151"/>
      <c r="E105" s="155">
        <v>43.81</v>
      </c>
      <c r="F105" s="158"/>
      <c r="G105" s="158"/>
      <c r="V105" s="185"/>
    </row>
    <row r="106" spans="1:22" x14ac:dyDescent="0.2">
      <c r="A106" s="145"/>
      <c r="B106" s="148"/>
      <c r="C106" s="170" t="s">
        <v>230</v>
      </c>
      <c r="D106" s="151"/>
      <c r="E106" s="155">
        <v>2.3039999999999998</v>
      </c>
      <c r="F106" s="158"/>
      <c r="G106" s="158"/>
      <c r="V106" s="185"/>
    </row>
    <row r="107" spans="1:22" x14ac:dyDescent="0.2">
      <c r="A107" s="145"/>
      <c r="B107" s="148"/>
      <c r="C107" s="170" t="s">
        <v>231</v>
      </c>
      <c r="D107" s="151"/>
      <c r="E107" s="155">
        <v>2.2770000000000001</v>
      </c>
      <c r="F107" s="158"/>
      <c r="G107" s="158"/>
      <c r="V107" s="185"/>
    </row>
    <row r="108" spans="1:22" ht="22.5" x14ac:dyDescent="0.2">
      <c r="A108" s="145">
        <v>43</v>
      </c>
      <c r="B108" s="148" t="s">
        <v>235</v>
      </c>
      <c r="C108" s="169" t="s">
        <v>236</v>
      </c>
      <c r="D108" s="150" t="s">
        <v>95</v>
      </c>
      <c r="E108" s="154">
        <v>0.58899999999999997</v>
      </c>
      <c r="F108" s="127"/>
      <c r="G108" s="158">
        <f t="shared" si="7"/>
        <v>0</v>
      </c>
      <c r="V108" s="189" t="s">
        <v>109</v>
      </c>
    </row>
    <row r="109" spans="1:22" x14ac:dyDescent="0.2">
      <c r="A109" s="145"/>
      <c r="B109" s="148"/>
      <c r="C109" s="170" t="s">
        <v>237</v>
      </c>
      <c r="D109" s="151"/>
      <c r="E109" s="155">
        <v>0.58899999999999997</v>
      </c>
      <c r="F109" s="158"/>
      <c r="G109" s="158"/>
      <c r="V109" s="185"/>
    </row>
    <row r="110" spans="1:22" x14ac:dyDescent="0.2">
      <c r="A110" s="145">
        <v>44</v>
      </c>
      <c r="B110" s="148" t="s">
        <v>238</v>
      </c>
      <c r="C110" s="169" t="s">
        <v>239</v>
      </c>
      <c r="D110" s="150" t="s">
        <v>81</v>
      </c>
      <c r="E110" s="154">
        <v>16.82</v>
      </c>
      <c r="F110" s="127"/>
      <c r="G110" s="158">
        <f t="shared" si="7"/>
        <v>0</v>
      </c>
      <c r="V110" s="185" t="s">
        <v>109</v>
      </c>
    </row>
    <row r="111" spans="1:22" x14ac:dyDescent="0.2">
      <c r="A111" s="145"/>
      <c r="B111" s="148"/>
      <c r="C111" s="170" t="s">
        <v>240</v>
      </c>
      <c r="D111" s="151"/>
      <c r="E111" s="155">
        <v>6.93</v>
      </c>
      <c r="F111" s="158"/>
      <c r="G111" s="158"/>
      <c r="V111" s="185"/>
    </row>
    <row r="112" spans="1:22" x14ac:dyDescent="0.2">
      <c r="A112" s="145"/>
      <c r="B112" s="148"/>
      <c r="C112" s="170" t="s">
        <v>241</v>
      </c>
      <c r="D112" s="151"/>
      <c r="E112" s="155">
        <v>9.89</v>
      </c>
      <c r="F112" s="158"/>
      <c r="G112" s="158"/>
      <c r="V112" s="185"/>
    </row>
    <row r="113" spans="1:22" x14ac:dyDescent="0.2">
      <c r="A113" s="145">
        <v>45</v>
      </c>
      <c r="B113" s="148" t="s">
        <v>242</v>
      </c>
      <c r="C113" s="169" t="s">
        <v>243</v>
      </c>
      <c r="D113" s="150" t="s">
        <v>95</v>
      </c>
      <c r="E113" s="154">
        <v>0.76</v>
      </c>
      <c r="F113" s="127"/>
      <c r="G113" s="158">
        <f t="shared" si="7"/>
        <v>0</v>
      </c>
      <c r="V113" s="185" t="s">
        <v>109</v>
      </c>
    </row>
    <row r="114" spans="1:22" x14ac:dyDescent="0.2">
      <c r="A114" s="145"/>
      <c r="B114" s="148"/>
      <c r="C114" s="170" t="s">
        <v>244</v>
      </c>
      <c r="D114" s="151"/>
      <c r="E114" s="155">
        <v>0.76</v>
      </c>
      <c r="F114" s="158"/>
      <c r="G114" s="158"/>
      <c r="V114" s="185"/>
    </row>
    <row r="115" spans="1:22" x14ac:dyDescent="0.2">
      <c r="A115" s="145">
        <v>46</v>
      </c>
      <c r="B115" s="148" t="s">
        <v>245</v>
      </c>
      <c r="C115" s="169" t="s">
        <v>246</v>
      </c>
      <c r="D115" s="150" t="s">
        <v>95</v>
      </c>
      <c r="E115" s="154">
        <v>1.2649999999999999</v>
      </c>
      <c r="F115" s="127"/>
      <c r="G115" s="158">
        <f t="shared" si="7"/>
        <v>0</v>
      </c>
      <c r="V115" s="185" t="s">
        <v>109</v>
      </c>
    </row>
    <row r="116" spans="1:22" x14ac:dyDescent="0.2">
      <c r="A116" s="145"/>
      <c r="B116" s="148"/>
      <c r="C116" s="170" t="s">
        <v>247</v>
      </c>
      <c r="D116" s="151"/>
      <c r="E116" s="155">
        <v>1.2649999999999999</v>
      </c>
      <c r="F116" s="158"/>
      <c r="G116" s="158"/>
      <c r="V116" s="185"/>
    </row>
    <row r="117" spans="1:22" ht="22.5" x14ac:dyDescent="0.2">
      <c r="A117" s="145">
        <v>47</v>
      </c>
      <c r="B117" s="148" t="s">
        <v>248</v>
      </c>
      <c r="C117" s="169" t="s">
        <v>249</v>
      </c>
      <c r="D117" s="150" t="s">
        <v>95</v>
      </c>
      <c r="E117" s="154">
        <v>0.16159999999999999</v>
      </c>
      <c r="F117" s="127"/>
      <c r="G117" s="158">
        <f t="shared" si="7"/>
        <v>0</v>
      </c>
      <c r="V117" s="189" t="s">
        <v>109</v>
      </c>
    </row>
    <row r="118" spans="1:22" x14ac:dyDescent="0.2">
      <c r="A118" s="145"/>
      <c r="B118" s="148"/>
      <c r="C118" s="170" t="s">
        <v>250</v>
      </c>
      <c r="D118" s="151"/>
      <c r="E118" s="155">
        <v>0.16159999999999999</v>
      </c>
      <c r="F118" s="158"/>
      <c r="G118" s="158"/>
      <c r="V118" s="185"/>
    </row>
    <row r="119" spans="1:22" x14ac:dyDescent="0.2">
      <c r="A119" s="145">
        <v>48</v>
      </c>
      <c r="B119" s="148" t="s">
        <v>251</v>
      </c>
      <c r="C119" s="169" t="s">
        <v>252</v>
      </c>
      <c r="D119" s="150" t="s">
        <v>81</v>
      </c>
      <c r="E119" s="154">
        <v>10.11</v>
      </c>
      <c r="F119" s="127"/>
      <c r="G119" s="158">
        <f t="shared" si="7"/>
        <v>0</v>
      </c>
      <c r="V119" s="185" t="s">
        <v>109</v>
      </c>
    </row>
    <row r="120" spans="1:22" x14ac:dyDescent="0.2">
      <c r="A120" s="145"/>
      <c r="B120" s="148"/>
      <c r="C120" s="170" t="s">
        <v>253</v>
      </c>
      <c r="D120" s="151"/>
      <c r="E120" s="155">
        <v>10.11</v>
      </c>
      <c r="F120" s="158"/>
      <c r="G120" s="158"/>
      <c r="V120" s="185"/>
    </row>
    <row r="121" spans="1:22" x14ac:dyDescent="0.2">
      <c r="A121" s="146" t="s">
        <v>79</v>
      </c>
      <c r="B121" s="149" t="s">
        <v>254</v>
      </c>
      <c r="C121" s="171" t="s">
        <v>255</v>
      </c>
      <c r="D121" s="152"/>
      <c r="E121" s="156"/>
      <c r="F121" s="159"/>
      <c r="G121" s="159">
        <f>SUM(G122:G133)</f>
        <v>0</v>
      </c>
      <c r="V121" s="190"/>
    </row>
    <row r="122" spans="1:22" x14ac:dyDescent="0.2">
      <c r="A122" s="145">
        <v>49</v>
      </c>
      <c r="B122" s="148" t="s">
        <v>256</v>
      </c>
      <c r="C122" s="169" t="s">
        <v>257</v>
      </c>
      <c r="D122" s="150" t="s">
        <v>94</v>
      </c>
      <c r="E122" s="154">
        <v>10.62</v>
      </c>
      <c r="F122" s="127"/>
      <c r="G122" s="158">
        <f>E122*F122</f>
        <v>0</v>
      </c>
      <c r="V122" s="184" t="s">
        <v>109</v>
      </c>
    </row>
    <row r="123" spans="1:22" x14ac:dyDescent="0.2">
      <c r="A123" s="145"/>
      <c r="B123" s="148"/>
      <c r="C123" s="170" t="s">
        <v>258</v>
      </c>
      <c r="D123" s="151"/>
      <c r="E123" s="155">
        <v>10.62</v>
      </c>
      <c r="F123" s="158"/>
      <c r="G123" s="158"/>
      <c r="V123" s="185"/>
    </row>
    <row r="124" spans="1:22" x14ac:dyDescent="0.2">
      <c r="A124" s="145">
        <v>50</v>
      </c>
      <c r="B124" s="148" t="s">
        <v>259</v>
      </c>
      <c r="C124" s="169" t="s">
        <v>260</v>
      </c>
      <c r="D124" s="150" t="s">
        <v>94</v>
      </c>
      <c r="E124" s="154">
        <v>10.62</v>
      </c>
      <c r="F124" s="127"/>
      <c r="G124" s="158">
        <f t="shared" ref="G124:G133" si="8">E124*F124</f>
        <v>0</v>
      </c>
      <c r="V124" s="185" t="s">
        <v>109</v>
      </c>
    </row>
    <row r="125" spans="1:22" x14ac:dyDescent="0.2">
      <c r="A125" s="145"/>
      <c r="B125" s="148"/>
      <c r="C125" s="170" t="s">
        <v>258</v>
      </c>
      <c r="D125" s="151"/>
      <c r="E125" s="155">
        <v>10.62</v>
      </c>
      <c r="F125" s="158"/>
      <c r="G125" s="158"/>
      <c r="V125" s="185"/>
    </row>
    <row r="126" spans="1:22" x14ac:dyDescent="0.2">
      <c r="A126" s="145">
        <v>51</v>
      </c>
      <c r="B126" s="148" t="s">
        <v>261</v>
      </c>
      <c r="C126" s="169" t="s">
        <v>262</v>
      </c>
      <c r="D126" s="150" t="s">
        <v>94</v>
      </c>
      <c r="E126" s="154">
        <v>63.72</v>
      </c>
      <c r="F126" s="127"/>
      <c r="G126" s="158">
        <f t="shared" si="8"/>
        <v>0</v>
      </c>
      <c r="V126" s="185" t="s">
        <v>109</v>
      </c>
    </row>
    <row r="127" spans="1:22" x14ac:dyDescent="0.2">
      <c r="A127" s="145"/>
      <c r="B127" s="148"/>
      <c r="C127" s="170" t="s">
        <v>263</v>
      </c>
      <c r="D127" s="151"/>
      <c r="E127" s="155">
        <v>63.72</v>
      </c>
      <c r="F127" s="158"/>
      <c r="G127" s="158"/>
      <c r="V127" s="185"/>
    </row>
    <row r="128" spans="1:22" x14ac:dyDescent="0.2">
      <c r="A128" s="145">
        <v>52</v>
      </c>
      <c r="B128" s="148" t="s">
        <v>264</v>
      </c>
      <c r="C128" s="169" t="s">
        <v>265</v>
      </c>
      <c r="D128" s="150" t="s">
        <v>94</v>
      </c>
      <c r="E128" s="154">
        <v>10.62</v>
      </c>
      <c r="F128" s="127"/>
      <c r="G128" s="158">
        <f t="shared" si="8"/>
        <v>0</v>
      </c>
      <c r="V128" s="185" t="s">
        <v>109</v>
      </c>
    </row>
    <row r="129" spans="1:22" x14ac:dyDescent="0.2">
      <c r="A129" s="145"/>
      <c r="B129" s="148"/>
      <c r="C129" s="170" t="s">
        <v>258</v>
      </c>
      <c r="D129" s="151"/>
      <c r="E129" s="155">
        <v>10.62</v>
      </c>
      <c r="F129" s="158"/>
      <c r="G129" s="158"/>
      <c r="V129" s="185"/>
    </row>
    <row r="130" spans="1:22" x14ac:dyDescent="0.2">
      <c r="A130" s="145">
        <v>53</v>
      </c>
      <c r="B130" s="148" t="s">
        <v>266</v>
      </c>
      <c r="C130" s="169" t="s">
        <v>267</v>
      </c>
      <c r="D130" s="150" t="s">
        <v>94</v>
      </c>
      <c r="E130" s="154">
        <v>106.2</v>
      </c>
      <c r="F130" s="127"/>
      <c r="G130" s="158">
        <f t="shared" si="8"/>
        <v>0</v>
      </c>
      <c r="V130" s="185" t="s">
        <v>109</v>
      </c>
    </row>
    <row r="131" spans="1:22" x14ac:dyDescent="0.2">
      <c r="A131" s="145"/>
      <c r="B131" s="148"/>
      <c r="C131" s="170" t="s">
        <v>268</v>
      </c>
      <c r="D131" s="151"/>
      <c r="E131" s="155">
        <v>106.2</v>
      </c>
      <c r="F131" s="158"/>
      <c r="G131" s="158"/>
      <c r="V131" s="185"/>
    </row>
    <row r="132" spans="1:22" x14ac:dyDescent="0.2">
      <c r="A132" s="145">
        <v>54</v>
      </c>
      <c r="B132" s="148" t="s">
        <v>269</v>
      </c>
      <c r="C132" s="169" t="s">
        <v>270</v>
      </c>
      <c r="D132" s="150" t="s">
        <v>81</v>
      </c>
      <c r="E132" s="154">
        <v>91.5</v>
      </c>
      <c r="F132" s="127"/>
      <c r="G132" s="158">
        <f t="shared" si="8"/>
        <v>0</v>
      </c>
      <c r="V132" s="185" t="s">
        <v>109</v>
      </c>
    </row>
    <row r="133" spans="1:22" x14ac:dyDescent="0.2">
      <c r="A133" s="145">
        <v>55</v>
      </c>
      <c r="B133" s="148" t="s">
        <v>271</v>
      </c>
      <c r="C133" s="169" t="s">
        <v>272</v>
      </c>
      <c r="D133" s="150" t="s">
        <v>94</v>
      </c>
      <c r="E133" s="154">
        <v>8.3879999999999996E-2</v>
      </c>
      <c r="F133" s="127"/>
      <c r="G133" s="158">
        <f t="shared" si="8"/>
        <v>0</v>
      </c>
      <c r="V133" s="185" t="s">
        <v>109</v>
      </c>
    </row>
    <row r="134" spans="1:22" x14ac:dyDescent="0.2">
      <c r="A134" s="146" t="s">
        <v>79</v>
      </c>
      <c r="B134" s="149" t="s">
        <v>101</v>
      </c>
      <c r="C134" s="171" t="s">
        <v>102</v>
      </c>
      <c r="D134" s="152"/>
      <c r="E134" s="156"/>
      <c r="F134" s="159"/>
      <c r="G134" s="159">
        <f>SUM(G135)</f>
        <v>0</v>
      </c>
      <c r="V134" s="190"/>
    </row>
    <row r="135" spans="1:22" x14ac:dyDescent="0.2">
      <c r="A135" s="145">
        <v>56</v>
      </c>
      <c r="B135" s="148" t="s">
        <v>273</v>
      </c>
      <c r="C135" s="169" t="s">
        <v>274</v>
      </c>
      <c r="D135" s="150" t="s">
        <v>94</v>
      </c>
      <c r="E135" s="154">
        <v>39.270000000000003</v>
      </c>
      <c r="F135" s="127"/>
      <c r="G135" s="158">
        <f>E135*F135</f>
        <v>0</v>
      </c>
      <c r="V135" s="184" t="s">
        <v>109</v>
      </c>
    </row>
    <row r="136" spans="1:22" x14ac:dyDescent="0.2">
      <c r="A136" s="146" t="s">
        <v>79</v>
      </c>
      <c r="B136" s="149" t="s">
        <v>275</v>
      </c>
      <c r="C136" s="171" t="s">
        <v>276</v>
      </c>
      <c r="D136" s="152"/>
      <c r="E136" s="156"/>
      <c r="F136" s="159"/>
      <c r="G136" s="159">
        <f>SUM(G137,G142,G144,G147)</f>
        <v>0</v>
      </c>
      <c r="V136" s="190"/>
    </row>
    <row r="137" spans="1:22" ht="22.5" x14ac:dyDescent="0.2">
      <c r="A137" s="145">
        <v>57</v>
      </c>
      <c r="B137" s="148" t="s">
        <v>277</v>
      </c>
      <c r="C137" s="169" t="s">
        <v>278</v>
      </c>
      <c r="D137" s="150" t="s">
        <v>81</v>
      </c>
      <c r="E137" s="154">
        <v>48.390999999999998</v>
      </c>
      <c r="F137" s="127"/>
      <c r="G137" s="158">
        <f>E137*F137</f>
        <v>0</v>
      </c>
      <c r="V137" s="187" t="s">
        <v>109</v>
      </c>
    </row>
    <row r="138" spans="1:22" x14ac:dyDescent="0.2">
      <c r="A138" s="145"/>
      <c r="B138" s="148"/>
      <c r="C138" s="228" t="s">
        <v>279</v>
      </c>
      <c r="D138" s="229"/>
      <c r="E138" s="230"/>
      <c r="F138" s="231"/>
      <c r="G138" s="232"/>
      <c r="V138" s="185"/>
    </row>
    <row r="139" spans="1:22" x14ac:dyDescent="0.2">
      <c r="A139" s="145"/>
      <c r="B139" s="148"/>
      <c r="C139" s="170" t="s">
        <v>234</v>
      </c>
      <c r="D139" s="151"/>
      <c r="E139" s="155">
        <v>43.81</v>
      </c>
      <c r="F139" s="158"/>
      <c r="G139" s="158"/>
      <c r="V139" s="185"/>
    </row>
    <row r="140" spans="1:22" x14ac:dyDescent="0.2">
      <c r="A140" s="145"/>
      <c r="B140" s="148"/>
      <c r="C140" s="170" t="s">
        <v>230</v>
      </c>
      <c r="D140" s="151"/>
      <c r="E140" s="155">
        <v>2.3039999999999998</v>
      </c>
      <c r="F140" s="158"/>
      <c r="G140" s="158"/>
      <c r="V140" s="185"/>
    </row>
    <row r="141" spans="1:22" x14ac:dyDescent="0.2">
      <c r="A141" s="145"/>
      <c r="B141" s="148"/>
      <c r="C141" s="170" t="s">
        <v>231</v>
      </c>
      <c r="D141" s="151"/>
      <c r="E141" s="155">
        <v>2.2770000000000001</v>
      </c>
      <c r="F141" s="158"/>
      <c r="G141" s="158"/>
      <c r="V141" s="185"/>
    </row>
    <row r="142" spans="1:22" x14ac:dyDescent="0.2">
      <c r="A142" s="145">
        <v>58</v>
      </c>
      <c r="B142" s="148" t="s">
        <v>280</v>
      </c>
      <c r="C142" s="169" t="s">
        <v>281</v>
      </c>
      <c r="D142" s="150" t="s">
        <v>86</v>
      </c>
      <c r="E142" s="154">
        <v>21.96</v>
      </c>
      <c r="F142" s="127"/>
      <c r="G142" s="158">
        <f>E142*F142</f>
        <v>0</v>
      </c>
      <c r="V142" s="185" t="s">
        <v>109</v>
      </c>
    </row>
    <row r="143" spans="1:22" ht="22.5" x14ac:dyDescent="0.2">
      <c r="A143" s="145"/>
      <c r="B143" s="148"/>
      <c r="C143" s="170" t="s">
        <v>282</v>
      </c>
      <c r="D143" s="151"/>
      <c r="E143" s="155">
        <v>21.96</v>
      </c>
      <c r="F143" s="158"/>
      <c r="G143" s="158"/>
      <c r="V143" s="185"/>
    </row>
    <row r="144" spans="1:22" ht="22.5" x14ac:dyDescent="0.2">
      <c r="A144" s="145">
        <v>59</v>
      </c>
      <c r="B144" s="148" t="s">
        <v>283</v>
      </c>
      <c r="C144" s="169" t="s">
        <v>284</v>
      </c>
      <c r="D144" s="150" t="s">
        <v>86</v>
      </c>
      <c r="E144" s="154">
        <v>67.38</v>
      </c>
      <c r="F144" s="127"/>
      <c r="G144" s="158">
        <f t="shared" ref="G144:G147" si="9">E144*F144</f>
        <v>0</v>
      </c>
      <c r="V144" s="188" t="s">
        <v>109</v>
      </c>
    </row>
    <row r="145" spans="1:22" x14ac:dyDescent="0.2">
      <c r="A145" s="145"/>
      <c r="B145" s="148"/>
      <c r="C145" s="170" t="s">
        <v>285</v>
      </c>
      <c r="D145" s="151"/>
      <c r="E145" s="155">
        <v>31.2</v>
      </c>
      <c r="F145" s="158"/>
      <c r="G145" s="158"/>
      <c r="V145" s="185"/>
    </row>
    <row r="146" spans="1:22" x14ac:dyDescent="0.2">
      <c r="A146" s="145"/>
      <c r="B146" s="148"/>
      <c r="C146" s="170" t="s">
        <v>286</v>
      </c>
      <c r="D146" s="151"/>
      <c r="E146" s="155">
        <v>36.18</v>
      </c>
      <c r="F146" s="158"/>
      <c r="G146" s="158"/>
      <c r="V146" s="185"/>
    </row>
    <row r="147" spans="1:22" x14ac:dyDescent="0.2">
      <c r="A147" s="145">
        <v>60</v>
      </c>
      <c r="B147" s="148" t="s">
        <v>287</v>
      </c>
      <c r="C147" s="169" t="s">
        <v>288</v>
      </c>
      <c r="D147" s="150" t="s">
        <v>81</v>
      </c>
      <c r="E147" s="154">
        <v>15.6</v>
      </c>
      <c r="F147" s="127"/>
      <c r="G147" s="158">
        <f t="shared" si="9"/>
        <v>0</v>
      </c>
      <c r="V147" s="185" t="s">
        <v>109</v>
      </c>
    </row>
    <row r="148" spans="1:22" x14ac:dyDescent="0.2">
      <c r="A148" s="145"/>
      <c r="B148" s="148"/>
      <c r="C148" s="170" t="s">
        <v>289</v>
      </c>
      <c r="D148" s="151"/>
      <c r="E148" s="155">
        <v>15.6</v>
      </c>
      <c r="F148" s="158"/>
      <c r="G148" s="158"/>
      <c r="V148" s="185"/>
    </row>
    <row r="149" spans="1:22" x14ac:dyDescent="0.2">
      <c r="A149" s="146" t="s">
        <v>79</v>
      </c>
      <c r="B149" s="149" t="s">
        <v>96</v>
      </c>
      <c r="C149" s="171" t="s">
        <v>97</v>
      </c>
      <c r="D149" s="152"/>
      <c r="E149" s="156"/>
      <c r="F149" s="159"/>
      <c r="G149" s="159">
        <f>SUM(G150)</f>
        <v>0</v>
      </c>
      <c r="V149" s="190"/>
    </row>
    <row r="150" spans="1:22" ht="22.5" x14ac:dyDescent="0.2">
      <c r="A150" s="145">
        <v>61</v>
      </c>
      <c r="B150" s="148" t="s">
        <v>290</v>
      </c>
      <c r="C150" s="169" t="s">
        <v>291</v>
      </c>
      <c r="D150" s="150" t="s">
        <v>92</v>
      </c>
      <c r="E150" s="154">
        <v>2</v>
      </c>
      <c r="F150" s="127"/>
      <c r="G150" s="158">
        <f>E150*F150</f>
        <v>0</v>
      </c>
      <c r="V150" s="189" t="s">
        <v>109</v>
      </c>
    </row>
    <row r="151" spans="1:22" x14ac:dyDescent="0.2">
      <c r="A151" s="146" t="s">
        <v>79</v>
      </c>
      <c r="B151" s="149" t="s">
        <v>99</v>
      </c>
      <c r="C151" s="171" t="s">
        <v>100</v>
      </c>
      <c r="D151" s="152"/>
      <c r="E151" s="156"/>
      <c r="F151" s="159"/>
      <c r="G151" s="159">
        <f>SUM(G152,G156,G162,G168,G174,G176,G180,G184,G185,G189,G191,G193,G195,G196)</f>
        <v>0</v>
      </c>
      <c r="V151" s="190"/>
    </row>
    <row r="152" spans="1:22" x14ac:dyDescent="0.2">
      <c r="A152" s="145">
        <v>62</v>
      </c>
      <c r="B152" s="148" t="s">
        <v>292</v>
      </c>
      <c r="C152" s="169" t="s">
        <v>293</v>
      </c>
      <c r="D152" s="150" t="s">
        <v>294</v>
      </c>
      <c r="E152" s="154">
        <v>1</v>
      </c>
      <c r="F152" s="127"/>
      <c r="G152" s="158">
        <f>E152*F152</f>
        <v>0</v>
      </c>
      <c r="V152" s="184" t="s">
        <v>105</v>
      </c>
    </row>
    <row r="153" spans="1:22" x14ac:dyDescent="0.2">
      <c r="A153" s="145"/>
      <c r="B153" s="148"/>
      <c r="C153" s="228" t="s">
        <v>295</v>
      </c>
      <c r="D153" s="229"/>
      <c r="E153" s="230"/>
      <c r="F153" s="231"/>
      <c r="G153" s="232"/>
      <c r="V153" s="185"/>
    </row>
    <row r="154" spans="1:22" x14ac:dyDescent="0.2">
      <c r="A154" s="145"/>
      <c r="B154" s="148"/>
      <c r="C154" s="172" t="s">
        <v>91</v>
      </c>
      <c r="D154" s="153"/>
      <c r="E154" s="157"/>
      <c r="F154" s="160"/>
      <c r="G154" s="160"/>
      <c r="V154" s="185"/>
    </row>
    <row r="155" spans="1:22" ht="28.5" customHeight="1" x14ac:dyDescent="0.2">
      <c r="A155" s="145"/>
      <c r="B155" s="148"/>
      <c r="C155" s="228" t="s">
        <v>375</v>
      </c>
      <c r="D155" s="229"/>
      <c r="E155" s="230"/>
      <c r="F155" s="231"/>
      <c r="G155" s="232"/>
      <c r="V155" s="185"/>
    </row>
    <row r="156" spans="1:22" x14ac:dyDescent="0.2">
      <c r="A156" s="145">
        <v>63</v>
      </c>
      <c r="B156" s="148" t="s">
        <v>296</v>
      </c>
      <c r="C156" s="169" t="s">
        <v>297</v>
      </c>
      <c r="D156" s="150" t="s">
        <v>294</v>
      </c>
      <c r="E156" s="154">
        <v>1</v>
      </c>
      <c r="F156" s="127"/>
      <c r="G156" s="158">
        <f>E156*F156</f>
        <v>0</v>
      </c>
      <c r="V156" s="185" t="s">
        <v>105</v>
      </c>
    </row>
    <row r="157" spans="1:22" x14ac:dyDescent="0.2">
      <c r="A157" s="145"/>
      <c r="B157" s="148"/>
      <c r="C157" s="228" t="s">
        <v>298</v>
      </c>
      <c r="D157" s="229"/>
      <c r="E157" s="230"/>
      <c r="F157" s="231"/>
      <c r="G157" s="232"/>
      <c r="V157" s="185"/>
    </row>
    <row r="158" spans="1:22" ht="1.5" customHeight="1" x14ac:dyDescent="0.2">
      <c r="A158" s="145"/>
      <c r="B158" s="148"/>
      <c r="C158" s="172" t="s">
        <v>91</v>
      </c>
      <c r="D158" s="153"/>
      <c r="E158" s="157"/>
      <c r="F158" s="160"/>
      <c r="G158" s="160"/>
      <c r="V158" s="185"/>
    </row>
    <row r="159" spans="1:22" ht="26.25" customHeight="1" x14ac:dyDescent="0.2">
      <c r="A159" s="145"/>
      <c r="B159" s="148"/>
      <c r="C159" s="228" t="s">
        <v>299</v>
      </c>
      <c r="D159" s="229"/>
      <c r="E159" s="230"/>
      <c r="F159" s="231"/>
      <c r="G159" s="232"/>
      <c r="V159" s="185"/>
    </row>
    <row r="160" spans="1:22" ht="3.75" customHeight="1" x14ac:dyDescent="0.2">
      <c r="A160" s="145"/>
      <c r="B160" s="148"/>
      <c r="C160" s="172" t="s">
        <v>91</v>
      </c>
      <c r="D160" s="153"/>
      <c r="E160" s="157"/>
      <c r="F160" s="160"/>
      <c r="G160" s="160"/>
      <c r="V160" s="185"/>
    </row>
    <row r="161" spans="1:22" x14ac:dyDescent="0.2">
      <c r="A161" s="145"/>
      <c r="B161" s="148"/>
      <c r="C161" s="228" t="s">
        <v>300</v>
      </c>
      <c r="D161" s="229"/>
      <c r="E161" s="230"/>
      <c r="F161" s="231"/>
      <c r="G161" s="232"/>
      <c r="V161" s="185"/>
    </row>
    <row r="162" spans="1:22" x14ac:dyDescent="0.2">
      <c r="A162" s="145">
        <v>64</v>
      </c>
      <c r="B162" s="148" t="s">
        <v>301</v>
      </c>
      <c r="C162" s="169" t="s">
        <v>302</v>
      </c>
      <c r="D162" s="150" t="s">
        <v>294</v>
      </c>
      <c r="E162" s="154">
        <v>1</v>
      </c>
      <c r="F162" s="127"/>
      <c r="G162" s="158">
        <f>E162*F162</f>
        <v>0</v>
      </c>
      <c r="V162" s="185" t="s">
        <v>105</v>
      </c>
    </row>
    <row r="163" spans="1:22" x14ac:dyDescent="0.2">
      <c r="A163" s="145"/>
      <c r="B163" s="148"/>
      <c r="C163" s="228" t="s">
        <v>298</v>
      </c>
      <c r="D163" s="229"/>
      <c r="E163" s="230"/>
      <c r="F163" s="231"/>
      <c r="G163" s="232"/>
      <c r="V163" s="185"/>
    </row>
    <row r="164" spans="1:22" ht="4.5" customHeight="1" x14ac:dyDescent="0.2">
      <c r="A164" s="145"/>
      <c r="B164" s="148"/>
      <c r="C164" s="172" t="s">
        <v>91</v>
      </c>
      <c r="D164" s="153"/>
      <c r="E164" s="157"/>
      <c r="F164" s="160"/>
      <c r="G164" s="160"/>
      <c r="V164" s="185"/>
    </row>
    <row r="165" spans="1:22" ht="24.75" customHeight="1" x14ac:dyDescent="0.2">
      <c r="A165" s="145"/>
      <c r="B165" s="148"/>
      <c r="C165" s="228" t="s">
        <v>299</v>
      </c>
      <c r="D165" s="229"/>
      <c r="E165" s="230"/>
      <c r="F165" s="231"/>
      <c r="G165" s="232"/>
      <c r="V165" s="185"/>
    </row>
    <row r="166" spans="1:22" ht="3" customHeight="1" x14ac:dyDescent="0.2">
      <c r="A166" s="145"/>
      <c r="B166" s="148"/>
      <c r="C166" s="172" t="s">
        <v>91</v>
      </c>
      <c r="D166" s="153"/>
      <c r="E166" s="157"/>
      <c r="F166" s="160"/>
      <c r="G166" s="160"/>
      <c r="V166" s="185"/>
    </row>
    <row r="167" spans="1:22" x14ac:dyDescent="0.2">
      <c r="A167" s="145"/>
      <c r="B167" s="148"/>
      <c r="C167" s="228" t="s">
        <v>303</v>
      </c>
      <c r="D167" s="229"/>
      <c r="E167" s="230"/>
      <c r="F167" s="231"/>
      <c r="G167" s="232"/>
      <c r="V167" s="185"/>
    </row>
    <row r="168" spans="1:22" x14ac:dyDescent="0.2">
      <c r="A168" s="145">
        <v>65</v>
      </c>
      <c r="B168" s="148" t="s">
        <v>304</v>
      </c>
      <c r="C168" s="169" t="s">
        <v>305</v>
      </c>
      <c r="D168" s="150" t="s">
        <v>294</v>
      </c>
      <c r="E168" s="154">
        <v>1</v>
      </c>
      <c r="F168" s="127"/>
      <c r="G168" s="158">
        <f>E168*F168</f>
        <v>0</v>
      </c>
      <c r="V168" s="185" t="s">
        <v>105</v>
      </c>
    </row>
    <row r="169" spans="1:22" x14ac:dyDescent="0.2">
      <c r="A169" s="145"/>
      <c r="B169" s="148"/>
      <c r="C169" s="228" t="s">
        <v>298</v>
      </c>
      <c r="D169" s="229"/>
      <c r="E169" s="230"/>
      <c r="F169" s="231"/>
      <c r="G169" s="232"/>
      <c r="V169" s="185"/>
    </row>
    <row r="170" spans="1:22" ht="2.25" customHeight="1" x14ac:dyDescent="0.2">
      <c r="A170" s="145"/>
      <c r="B170" s="148"/>
      <c r="C170" s="172" t="s">
        <v>91</v>
      </c>
      <c r="D170" s="153"/>
      <c r="E170" s="157"/>
      <c r="F170" s="160"/>
      <c r="G170" s="160"/>
      <c r="V170" s="185"/>
    </row>
    <row r="171" spans="1:22" ht="21.75" customHeight="1" x14ac:dyDescent="0.2">
      <c r="A171" s="145"/>
      <c r="B171" s="148"/>
      <c r="C171" s="228" t="s">
        <v>299</v>
      </c>
      <c r="D171" s="229"/>
      <c r="E171" s="230"/>
      <c r="F171" s="231"/>
      <c r="G171" s="232"/>
      <c r="V171" s="185"/>
    </row>
    <row r="172" spans="1:22" ht="3.75" customHeight="1" x14ac:dyDescent="0.2">
      <c r="A172" s="145"/>
      <c r="B172" s="148"/>
      <c r="C172" s="172" t="s">
        <v>91</v>
      </c>
      <c r="D172" s="153"/>
      <c r="E172" s="157"/>
      <c r="F172" s="160"/>
      <c r="G172" s="160"/>
      <c r="V172" s="185"/>
    </row>
    <row r="173" spans="1:22" x14ac:dyDescent="0.2">
      <c r="A173" s="145"/>
      <c r="B173" s="148"/>
      <c r="C173" s="228" t="s">
        <v>306</v>
      </c>
      <c r="D173" s="229"/>
      <c r="E173" s="230"/>
      <c r="F173" s="231"/>
      <c r="G173" s="232"/>
      <c r="V173" s="185"/>
    </row>
    <row r="174" spans="1:22" x14ac:dyDescent="0.2">
      <c r="A174" s="145">
        <v>66</v>
      </c>
      <c r="B174" s="148" t="s">
        <v>307</v>
      </c>
      <c r="C174" s="169" t="s">
        <v>308</v>
      </c>
      <c r="D174" s="150" t="s">
        <v>92</v>
      </c>
      <c r="E174" s="154">
        <v>2</v>
      </c>
      <c r="F174" s="127"/>
      <c r="G174" s="158">
        <f>E174*F174</f>
        <v>0</v>
      </c>
      <c r="V174" s="185" t="s">
        <v>105</v>
      </c>
    </row>
    <row r="175" spans="1:22" ht="23.25" customHeight="1" x14ac:dyDescent="0.2">
      <c r="A175" s="145"/>
      <c r="B175" s="148"/>
      <c r="C175" s="228" t="s">
        <v>309</v>
      </c>
      <c r="D175" s="229"/>
      <c r="E175" s="230"/>
      <c r="F175" s="231"/>
      <c r="G175" s="232"/>
      <c r="V175" s="185"/>
    </row>
    <row r="176" spans="1:22" x14ac:dyDescent="0.2">
      <c r="A176" s="145">
        <v>67</v>
      </c>
      <c r="B176" s="148" t="s">
        <v>310</v>
      </c>
      <c r="C176" s="169" t="s">
        <v>311</v>
      </c>
      <c r="D176" s="150" t="s">
        <v>294</v>
      </c>
      <c r="E176" s="154">
        <v>1</v>
      </c>
      <c r="F176" s="127"/>
      <c r="G176" s="158">
        <f>E176*F176</f>
        <v>0</v>
      </c>
      <c r="V176" s="185" t="s">
        <v>105</v>
      </c>
    </row>
    <row r="177" spans="1:22" ht="27" customHeight="1" x14ac:dyDescent="0.2">
      <c r="A177" s="145"/>
      <c r="B177" s="148"/>
      <c r="C177" s="228" t="s">
        <v>312</v>
      </c>
      <c r="D177" s="229"/>
      <c r="E177" s="230"/>
      <c r="F177" s="231"/>
      <c r="G177" s="232"/>
      <c r="V177" s="185"/>
    </row>
    <row r="178" spans="1:22" ht="2.25" customHeight="1" x14ac:dyDescent="0.2">
      <c r="A178" s="145"/>
      <c r="B178" s="148"/>
      <c r="C178" s="172" t="s">
        <v>91</v>
      </c>
      <c r="D178" s="153"/>
      <c r="E178" s="157"/>
      <c r="F178" s="160"/>
      <c r="G178" s="160"/>
      <c r="V178" s="185"/>
    </row>
    <row r="179" spans="1:22" x14ac:dyDescent="0.2">
      <c r="A179" s="145"/>
      <c r="B179" s="148"/>
      <c r="C179" s="228" t="s">
        <v>313</v>
      </c>
      <c r="D179" s="229"/>
      <c r="E179" s="230"/>
      <c r="F179" s="231"/>
      <c r="G179" s="232"/>
      <c r="V179" s="185"/>
    </row>
    <row r="180" spans="1:22" x14ac:dyDescent="0.2">
      <c r="A180" s="145">
        <v>68</v>
      </c>
      <c r="B180" s="148" t="s">
        <v>314</v>
      </c>
      <c r="C180" s="169" t="s">
        <v>315</v>
      </c>
      <c r="D180" s="150" t="s">
        <v>92</v>
      </c>
      <c r="E180" s="154">
        <v>3</v>
      </c>
      <c r="F180" s="127"/>
      <c r="G180" s="158">
        <f>E180*F180</f>
        <v>0</v>
      </c>
      <c r="V180" s="185" t="s">
        <v>105</v>
      </c>
    </row>
    <row r="181" spans="1:22" ht="23.25" customHeight="1" x14ac:dyDescent="0.2">
      <c r="A181" s="145"/>
      <c r="B181" s="148"/>
      <c r="C181" s="228" t="s">
        <v>316</v>
      </c>
      <c r="D181" s="229"/>
      <c r="E181" s="230"/>
      <c r="F181" s="231"/>
      <c r="G181" s="232"/>
      <c r="V181" s="185"/>
    </row>
    <row r="182" spans="1:22" ht="2.25" customHeight="1" x14ac:dyDescent="0.2">
      <c r="A182" s="145"/>
      <c r="B182" s="148"/>
      <c r="C182" s="172" t="s">
        <v>91</v>
      </c>
      <c r="D182" s="153"/>
      <c r="E182" s="157"/>
      <c r="F182" s="160"/>
      <c r="G182" s="160"/>
      <c r="V182" s="185"/>
    </row>
    <row r="183" spans="1:22" ht="24" customHeight="1" x14ac:dyDescent="0.2">
      <c r="A183" s="145"/>
      <c r="B183" s="148"/>
      <c r="C183" s="228" t="s">
        <v>317</v>
      </c>
      <c r="D183" s="229"/>
      <c r="E183" s="230"/>
      <c r="F183" s="231"/>
      <c r="G183" s="232"/>
      <c r="V183" s="185"/>
    </row>
    <row r="184" spans="1:22" ht="22.5" x14ac:dyDescent="0.2">
      <c r="A184" s="145">
        <v>69</v>
      </c>
      <c r="B184" s="148" t="s">
        <v>318</v>
      </c>
      <c r="C184" s="169" t="s">
        <v>319</v>
      </c>
      <c r="D184" s="150" t="s">
        <v>294</v>
      </c>
      <c r="E184" s="154">
        <v>1</v>
      </c>
      <c r="F184" s="127"/>
      <c r="G184" s="158">
        <f>E184*F184</f>
        <v>0</v>
      </c>
      <c r="V184" s="185" t="s">
        <v>105</v>
      </c>
    </row>
    <row r="185" spans="1:22" x14ac:dyDescent="0.2">
      <c r="A185" s="145">
        <v>70</v>
      </c>
      <c r="B185" s="148" t="s">
        <v>321</v>
      </c>
      <c r="C185" s="169" t="s">
        <v>322</v>
      </c>
      <c r="D185" s="150" t="s">
        <v>92</v>
      </c>
      <c r="E185" s="154">
        <v>1</v>
      </c>
      <c r="F185" s="127"/>
      <c r="G185" s="158">
        <f>E185*F185</f>
        <v>0</v>
      </c>
      <c r="V185" s="185" t="s">
        <v>105</v>
      </c>
    </row>
    <row r="186" spans="1:22" ht="15" customHeight="1" x14ac:dyDescent="0.2">
      <c r="A186" s="145"/>
      <c r="B186" s="148"/>
      <c r="C186" s="228" t="s">
        <v>323</v>
      </c>
      <c r="D186" s="229"/>
      <c r="E186" s="230"/>
      <c r="F186" s="231"/>
      <c r="G186" s="232"/>
      <c r="V186" s="185"/>
    </row>
    <row r="187" spans="1:22" ht="2.25" customHeight="1" x14ac:dyDescent="0.2">
      <c r="A187" s="145"/>
      <c r="B187" s="148"/>
      <c r="C187" s="172" t="s">
        <v>91</v>
      </c>
      <c r="D187" s="153"/>
      <c r="E187" s="157"/>
      <c r="F187" s="160"/>
      <c r="G187" s="160"/>
      <c r="V187" s="185"/>
    </row>
    <row r="188" spans="1:22" x14ac:dyDescent="0.2">
      <c r="A188" s="145"/>
      <c r="B188" s="148"/>
      <c r="C188" s="228" t="s">
        <v>324</v>
      </c>
      <c r="D188" s="229"/>
      <c r="E188" s="230"/>
      <c r="F188" s="231"/>
      <c r="G188" s="232"/>
      <c r="V188" s="185"/>
    </row>
    <row r="189" spans="1:22" x14ac:dyDescent="0.2">
      <c r="A189" s="145">
        <v>71</v>
      </c>
      <c r="B189" s="148" t="s">
        <v>325</v>
      </c>
      <c r="C189" s="169" t="s">
        <v>326</v>
      </c>
      <c r="D189" s="150" t="s">
        <v>92</v>
      </c>
      <c r="E189" s="154">
        <v>1</v>
      </c>
      <c r="F189" s="127"/>
      <c r="G189" s="158">
        <f>E189*F189</f>
        <v>0</v>
      </c>
      <c r="V189" s="185" t="s">
        <v>105</v>
      </c>
    </row>
    <row r="190" spans="1:22" ht="27" customHeight="1" x14ac:dyDescent="0.2">
      <c r="A190" s="145"/>
      <c r="B190" s="148"/>
      <c r="C190" s="228" t="s">
        <v>327</v>
      </c>
      <c r="D190" s="229"/>
      <c r="E190" s="230"/>
      <c r="F190" s="231"/>
      <c r="G190" s="232"/>
      <c r="V190" s="185"/>
    </row>
    <row r="191" spans="1:22" x14ac:dyDescent="0.2">
      <c r="A191" s="145">
        <v>72</v>
      </c>
      <c r="B191" s="148" t="s">
        <v>328</v>
      </c>
      <c r="C191" s="169" t="s">
        <v>329</v>
      </c>
      <c r="D191" s="150" t="s">
        <v>330</v>
      </c>
      <c r="E191" s="154">
        <v>2</v>
      </c>
      <c r="F191" s="127"/>
      <c r="G191" s="158">
        <f>E191*F191</f>
        <v>0</v>
      </c>
      <c r="V191" s="185" t="s">
        <v>105</v>
      </c>
    </row>
    <row r="192" spans="1:22" x14ac:dyDescent="0.2">
      <c r="A192" s="145"/>
      <c r="B192" s="148"/>
      <c r="C192" s="228" t="s">
        <v>331</v>
      </c>
      <c r="D192" s="229"/>
      <c r="E192" s="230"/>
      <c r="F192" s="231"/>
      <c r="G192" s="232"/>
      <c r="V192" s="185"/>
    </row>
    <row r="193" spans="1:22" x14ac:dyDescent="0.2">
      <c r="A193" s="145">
        <v>73</v>
      </c>
      <c r="B193" s="148" t="s">
        <v>332</v>
      </c>
      <c r="C193" s="169" t="s">
        <v>333</v>
      </c>
      <c r="D193" s="150" t="s">
        <v>294</v>
      </c>
      <c r="E193" s="154">
        <v>1</v>
      </c>
      <c r="F193" s="127"/>
      <c r="G193" s="158">
        <f>E193*F193</f>
        <v>0</v>
      </c>
      <c r="V193" s="185" t="s">
        <v>105</v>
      </c>
    </row>
    <row r="194" spans="1:22" x14ac:dyDescent="0.2">
      <c r="A194" s="145"/>
      <c r="B194" s="148"/>
      <c r="C194" s="228" t="s">
        <v>376</v>
      </c>
      <c r="D194" s="229"/>
      <c r="E194" s="230"/>
      <c r="F194" s="231"/>
      <c r="G194" s="232"/>
      <c r="V194" s="185"/>
    </row>
    <row r="195" spans="1:22" x14ac:dyDescent="0.2">
      <c r="A195" s="145">
        <v>74</v>
      </c>
      <c r="B195" s="148" t="s">
        <v>334</v>
      </c>
      <c r="C195" s="169" t="s">
        <v>335</v>
      </c>
      <c r="D195" s="150" t="s">
        <v>294</v>
      </c>
      <c r="E195" s="154">
        <v>1</v>
      </c>
      <c r="F195" s="127"/>
      <c r="G195" s="158">
        <f>E195*F195</f>
        <v>0</v>
      </c>
      <c r="V195" s="185" t="s">
        <v>105</v>
      </c>
    </row>
    <row r="196" spans="1:22" x14ac:dyDescent="0.2">
      <c r="A196" s="145">
        <v>75</v>
      </c>
      <c r="B196" s="148" t="s">
        <v>336</v>
      </c>
      <c r="C196" s="169" t="s">
        <v>337</v>
      </c>
      <c r="D196" s="150" t="s">
        <v>86</v>
      </c>
      <c r="E196" s="154">
        <v>5.5</v>
      </c>
      <c r="F196" s="127"/>
      <c r="G196" s="158">
        <f>E196*F196</f>
        <v>0</v>
      </c>
      <c r="V196" s="185" t="s">
        <v>109</v>
      </c>
    </row>
    <row r="197" spans="1:22" x14ac:dyDescent="0.2">
      <c r="A197" s="145"/>
      <c r="B197" s="148"/>
      <c r="C197" s="170" t="s">
        <v>320</v>
      </c>
      <c r="D197" s="151"/>
      <c r="E197" s="155">
        <v>5.5</v>
      </c>
      <c r="F197" s="158"/>
      <c r="G197" s="158"/>
      <c r="V197" s="185"/>
    </row>
    <row r="198" spans="1:22" x14ac:dyDescent="0.2">
      <c r="A198" s="146" t="s">
        <v>79</v>
      </c>
      <c r="B198" s="149" t="s">
        <v>338</v>
      </c>
      <c r="C198" s="171" t="s">
        <v>339</v>
      </c>
      <c r="D198" s="152"/>
      <c r="E198" s="156"/>
      <c r="F198" s="159"/>
      <c r="G198" s="159">
        <f>SUM(G199:G214)</f>
        <v>0</v>
      </c>
      <c r="V198" s="190"/>
    </row>
    <row r="199" spans="1:22" x14ac:dyDescent="0.2">
      <c r="A199" s="145">
        <v>76</v>
      </c>
      <c r="B199" s="148" t="s">
        <v>340</v>
      </c>
      <c r="C199" s="169" t="s">
        <v>341</v>
      </c>
      <c r="D199" s="150" t="s">
        <v>81</v>
      </c>
      <c r="E199" s="154">
        <v>48.774999999999999</v>
      </c>
      <c r="F199" s="127"/>
      <c r="G199" s="158">
        <f>E199*F199</f>
        <v>0</v>
      </c>
      <c r="V199" s="184" t="s">
        <v>109</v>
      </c>
    </row>
    <row r="200" spans="1:22" x14ac:dyDescent="0.2">
      <c r="A200" s="145"/>
      <c r="B200" s="148"/>
      <c r="C200" s="170" t="s">
        <v>234</v>
      </c>
      <c r="D200" s="151"/>
      <c r="E200" s="155">
        <v>43.81</v>
      </c>
      <c r="F200" s="158"/>
      <c r="G200" s="158"/>
      <c r="V200" s="185"/>
    </row>
    <row r="201" spans="1:22" x14ac:dyDescent="0.2">
      <c r="A201" s="145"/>
      <c r="B201" s="148"/>
      <c r="C201" s="170" t="s">
        <v>342</v>
      </c>
      <c r="D201" s="151"/>
      <c r="E201" s="155">
        <v>2.6880000000000002</v>
      </c>
      <c r="F201" s="158"/>
      <c r="G201" s="158"/>
      <c r="V201" s="185"/>
    </row>
    <row r="202" spans="1:22" x14ac:dyDescent="0.2">
      <c r="A202" s="145"/>
      <c r="B202" s="148"/>
      <c r="C202" s="170" t="s">
        <v>231</v>
      </c>
      <c r="D202" s="151"/>
      <c r="E202" s="155">
        <v>2.2770000000000001</v>
      </c>
      <c r="F202" s="158"/>
      <c r="G202" s="158"/>
      <c r="V202" s="185"/>
    </row>
    <row r="203" spans="1:22" x14ac:dyDescent="0.2">
      <c r="A203" s="145">
        <v>77</v>
      </c>
      <c r="B203" s="148" t="s">
        <v>343</v>
      </c>
      <c r="C203" s="169" t="s">
        <v>344</v>
      </c>
      <c r="D203" s="150" t="s">
        <v>81</v>
      </c>
      <c r="E203" s="154">
        <v>44.656700000000001</v>
      </c>
      <c r="F203" s="127"/>
      <c r="G203" s="158">
        <f t="shared" ref="G203:G214" si="10">E203*F203</f>
        <v>0</v>
      </c>
      <c r="V203" s="185" t="s">
        <v>109</v>
      </c>
    </row>
    <row r="204" spans="1:22" x14ac:dyDescent="0.2">
      <c r="A204" s="145"/>
      <c r="B204" s="148"/>
      <c r="C204" s="170" t="s">
        <v>345</v>
      </c>
      <c r="D204" s="151"/>
      <c r="E204" s="155">
        <v>37.201999999999998</v>
      </c>
      <c r="F204" s="158"/>
      <c r="G204" s="158"/>
      <c r="V204" s="185"/>
    </row>
    <row r="205" spans="1:22" ht="22.5" x14ac:dyDescent="0.2">
      <c r="A205" s="145"/>
      <c r="B205" s="148"/>
      <c r="C205" s="170" t="s">
        <v>346</v>
      </c>
      <c r="D205" s="151"/>
      <c r="E205" s="155">
        <v>2.4156</v>
      </c>
      <c r="F205" s="158"/>
      <c r="G205" s="158"/>
      <c r="V205" s="185"/>
    </row>
    <row r="206" spans="1:22" x14ac:dyDescent="0.2">
      <c r="A206" s="145"/>
      <c r="B206" s="148"/>
      <c r="C206" s="170" t="s">
        <v>347</v>
      </c>
      <c r="D206" s="151"/>
      <c r="E206" s="155">
        <v>2.5344000000000002</v>
      </c>
      <c r="F206" s="158"/>
      <c r="G206" s="158"/>
      <c r="V206" s="185"/>
    </row>
    <row r="207" spans="1:22" x14ac:dyDescent="0.2">
      <c r="A207" s="145"/>
      <c r="B207" s="148"/>
      <c r="C207" s="170" t="s">
        <v>348</v>
      </c>
      <c r="D207" s="151"/>
      <c r="E207" s="155">
        <v>2.5047000000000001</v>
      </c>
      <c r="F207" s="158"/>
      <c r="G207" s="158"/>
      <c r="V207" s="185"/>
    </row>
    <row r="208" spans="1:22" x14ac:dyDescent="0.2">
      <c r="A208" s="145">
        <v>78</v>
      </c>
      <c r="B208" s="148" t="s">
        <v>349</v>
      </c>
      <c r="C208" s="169" t="s">
        <v>350</v>
      </c>
      <c r="D208" s="150" t="s">
        <v>81</v>
      </c>
      <c r="E208" s="154">
        <v>10.933999999999999</v>
      </c>
      <c r="F208" s="127"/>
      <c r="G208" s="158">
        <f t="shared" si="10"/>
        <v>0</v>
      </c>
      <c r="V208" s="185" t="s">
        <v>109</v>
      </c>
    </row>
    <row r="209" spans="1:22" x14ac:dyDescent="0.2">
      <c r="A209" s="145"/>
      <c r="B209" s="148"/>
      <c r="C209" s="170" t="s">
        <v>351</v>
      </c>
      <c r="D209" s="151"/>
      <c r="E209" s="155">
        <v>10.933999999999999</v>
      </c>
      <c r="F209" s="158"/>
      <c r="G209" s="158"/>
      <c r="V209" s="185"/>
    </row>
    <row r="210" spans="1:22" x14ac:dyDescent="0.2">
      <c r="A210" s="145">
        <v>79</v>
      </c>
      <c r="B210" s="148" t="s">
        <v>352</v>
      </c>
      <c r="C210" s="169" t="s">
        <v>353</v>
      </c>
      <c r="D210" s="150" t="s">
        <v>86</v>
      </c>
      <c r="E210" s="154">
        <v>43.92</v>
      </c>
      <c r="F210" s="127"/>
      <c r="G210" s="158">
        <f t="shared" si="10"/>
        <v>0</v>
      </c>
      <c r="V210" s="185" t="s">
        <v>109</v>
      </c>
    </row>
    <row r="211" spans="1:22" ht="22.5" x14ac:dyDescent="0.2">
      <c r="A211" s="145"/>
      <c r="B211" s="148"/>
      <c r="C211" s="170" t="s">
        <v>354</v>
      </c>
      <c r="D211" s="151"/>
      <c r="E211" s="155">
        <v>43.92</v>
      </c>
      <c r="F211" s="158"/>
      <c r="G211" s="158"/>
      <c r="V211" s="185"/>
    </row>
    <row r="212" spans="1:22" x14ac:dyDescent="0.2">
      <c r="A212" s="145">
        <v>80</v>
      </c>
      <c r="B212" s="148" t="s">
        <v>355</v>
      </c>
      <c r="C212" s="169" t="s">
        <v>356</v>
      </c>
      <c r="D212" s="150" t="s">
        <v>86</v>
      </c>
      <c r="E212" s="154">
        <v>21.96</v>
      </c>
      <c r="F212" s="127"/>
      <c r="G212" s="158">
        <f t="shared" si="10"/>
        <v>0</v>
      </c>
      <c r="V212" s="185" t="s">
        <v>109</v>
      </c>
    </row>
    <row r="213" spans="1:22" ht="22.5" x14ac:dyDescent="0.2">
      <c r="A213" s="145"/>
      <c r="B213" s="148"/>
      <c r="C213" s="170" t="s">
        <v>282</v>
      </c>
      <c r="D213" s="151"/>
      <c r="E213" s="155">
        <v>21.96</v>
      </c>
      <c r="F213" s="158"/>
      <c r="G213" s="158"/>
      <c r="V213" s="185"/>
    </row>
    <row r="214" spans="1:22" x14ac:dyDescent="0.2">
      <c r="A214" s="145">
        <v>81</v>
      </c>
      <c r="B214" s="148" t="s">
        <v>357</v>
      </c>
      <c r="C214" s="169" t="s">
        <v>358</v>
      </c>
      <c r="D214" s="150" t="s">
        <v>86</v>
      </c>
      <c r="E214" s="154">
        <v>7.6</v>
      </c>
      <c r="F214" s="127"/>
      <c r="G214" s="158">
        <f t="shared" si="10"/>
        <v>0</v>
      </c>
      <c r="V214" s="185" t="s">
        <v>109</v>
      </c>
    </row>
    <row r="215" spans="1:22" x14ac:dyDescent="0.2">
      <c r="A215" s="145"/>
      <c r="B215" s="148"/>
      <c r="C215" s="170" t="s">
        <v>359</v>
      </c>
      <c r="D215" s="151"/>
      <c r="E215" s="155">
        <v>7.6</v>
      </c>
      <c r="F215" s="158"/>
      <c r="G215" s="158"/>
      <c r="V215" s="185"/>
    </row>
    <row r="216" spans="1:22" x14ac:dyDescent="0.2">
      <c r="A216" s="146" t="s">
        <v>79</v>
      </c>
      <c r="B216" s="149" t="s">
        <v>360</v>
      </c>
      <c r="C216" s="171" t="s">
        <v>361</v>
      </c>
      <c r="D216" s="152"/>
      <c r="E216" s="156"/>
      <c r="F216" s="159"/>
      <c r="G216" s="159">
        <f>SUM(G217:G219)</f>
        <v>0</v>
      </c>
      <c r="V216" s="190"/>
    </row>
    <row r="217" spans="1:22" x14ac:dyDescent="0.2">
      <c r="A217" s="145">
        <v>82</v>
      </c>
      <c r="B217" s="148" t="s">
        <v>362</v>
      </c>
      <c r="C217" s="169" t="s">
        <v>363</v>
      </c>
      <c r="D217" s="150" t="s">
        <v>81</v>
      </c>
      <c r="E217" s="154">
        <v>23.85</v>
      </c>
      <c r="F217" s="127"/>
      <c r="G217" s="158">
        <f>E217*F217</f>
        <v>0</v>
      </c>
      <c r="V217" s="184" t="s">
        <v>109</v>
      </c>
    </row>
    <row r="218" spans="1:22" x14ac:dyDescent="0.2">
      <c r="A218" s="145"/>
      <c r="B218" s="148"/>
      <c r="C218" s="170" t="s">
        <v>364</v>
      </c>
      <c r="D218" s="151"/>
      <c r="E218" s="155">
        <v>23.85</v>
      </c>
      <c r="F218" s="158"/>
      <c r="G218" s="158"/>
      <c r="V218" s="185"/>
    </row>
    <row r="219" spans="1:22" x14ac:dyDescent="0.2">
      <c r="A219" s="145">
        <v>83</v>
      </c>
      <c r="B219" s="148" t="s">
        <v>365</v>
      </c>
      <c r="C219" s="169" t="s">
        <v>366</v>
      </c>
      <c r="D219" s="150" t="s">
        <v>81</v>
      </c>
      <c r="E219" s="154">
        <v>28.85</v>
      </c>
      <c r="F219" s="127"/>
      <c r="G219" s="158">
        <f t="shared" ref="G219" si="11">E219*F219</f>
        <v>0</v>
      </c>
      <c r="V219" s="185" t="s">
        <v>109</v>
      </c>
    </row>
    <row r="220" spans="1:22" x14ac:dyDescent="0.2">
      <c r="A220" s="145"/>
      <c r="B220" s="148"/>
      <c r="C220" s="170" t="s">
        <v>367</v>
      </c>
      <c r="D220" s="151"/>
      <c r="E220" s="155">
        <v>28.85</v>
      </c>
      <c r="F220" s="158"/>
      <c r="G220" s="158"/>
      <c r="V220" s="185"/>
    </row>
    <row r="221" spans="1:22" x14ac:dyDescent="0.2">
      <c r="A221" s="146" t="s">
        <v>79</v>
      </c>
      <c r="B221" s="149" t="s">
        <v>368</v>
      </c>
      <c r="C221" s="171" t="s">
        <v>369</v>
      </c>
      <c r="D221" s="152"/>
      <c r="E221" s="156"/>
      <c r="F221" s="159"/>
      <c r="G221" s="159">
        <f>SUM(G222:G224)</f>
        <v>0</v>
      </c>
      <c r="V221" s="190"/>
    </row>
    <row r="222" spans="1:22" x14ac:dyDescent="0.2">
      <c r="A222" s="175">
        <v>84</v>
      </c>
      <c r="B222" s="176" t="s">
        <v>370</v>
      </c>
      <c r="C222" s="177" t="s">
        <v>371</v>
      </c>
      <c r="D222" s="178" t="s">
        <v>81</v>
      </c>
      <c r="E222" s="179">
        <v>5.6970000000000001</v>
      </c>
      <c r="F222" s="127"/>
      <c r="G222" s="180">
        <f>E222*F222</f>
        <v>0</v>
      </c>
      <c r="V222" s="184" t="s">
        <v>109</v>
      </c>
    </row>
    <row r="223" spans="1:22" x14ac:dyDescent="0.2">
      <c r="A223" s="145"/>
      <c r="B223" s="148"/>
      <c r="C223" s="170" t="s">
        <v>197</v>
      </c>
      <c r="D223" s="151"/>
      <c r="E223" s="155">
        <v>5.6970000000000001</v>
      </c>
      <c r="F223" s="158"/>
      <c r="G223" s="158"/>
      <c r="V223" s="185"/>
    </row>
    <row r="224" spans="1:22" x14ac:dyDescent="0.2">
      <c r="A224" s="145">
        <v>85</v>
      </c>
      <c r="B224" s="148" t="s">
        <v>372</v>
      </c>
      <c r="C224" s="169" t="s">
        <v>373</v>
      </c>
      <c r="D224" s="150" t="s">
        <v>81</v>
      </c>
      <c r="E224" s="154">
        <v>5.6970000000000001</v>
      </c>
      <c r="F224" s="127"/>
      <c r="G224" s="158">
        <f>E224*F224</f>
        <v>0</v>
      </c>
      <c r="V224" s="185" t="s">
        <v>109</v>
      </c>
    </row>
    <row r="225" spans="1:22" x14ac:dyDescent="0.2">
      <c r="A225" s="166"/>
      <c r="B225" s="167"/>
      <c r="C225" s="181" t="s">
        <v>197</v>
      </c>
      <c r="D225" s="182"/>
      <c r="E225" s="183">
        <v>5.6970000000000001</v>
      </c>
      <c r="F225" s="168"/>
      <c r="G225" s="168"/>
      <c r="V225" s="186" t="s">
        <v>109</v>
      </c>
    </row>
    <row r="227" spans="1:22" x14ac:dyDescent="0.2">
      <c r="A227" s="234" t="s">
        <v>50</v>
      </c>
      <c r="B227" s="233"/>
      <c r="C227" s="233"/>
      <c r="D227" s="233"/>
      <c r="E227" s="233"/>
      <c r="F227" s="233"/>
      <c r="G227" s="233"/>
      <c r="H227" s="233"/>
      <c r="I227" s="233"/>
      <c r="J227" s="233"/>
      <c r="K227" s="233"/>
      <c r="L227" s="233"/>
      <c r="M227" s="233"/>
      <c r="N227" s="233"/>
      <c r="O227" s="233"/>
      <c r="P227" s="233"/>
      <c r="Q227" s="233"/>
      <c r="R227" s="233"/>
      <c r="S227" s="233"/>
      <c r="T227" s="233"/>
      <c r="U227" s="233"/>
      <c r="V227" s="233"/>
    </row>
    <row r="228" spans="1:22" x14ac:dyDescent="0.2">
      <c r="A228" s="234" t="s">
        <v>108</v>
      </c>
      <c r="B228" s="233"/>
      <c r="C228" s="233"/>
      <c r="D228" s="233"/>
      <c r="E228" s="233"/>
      <c r="F228" s="233"/>
      <c r="G228" s="233"/>
      <c r="H228" s="233"/>
      <c r="I228" s="233"/>
      <c r="J228" s="233"/>
      <c r="K228" s="233"/>
      <c r="L228" s="233"/>
      <c r="M228" s="233"/>
      <c r="N228" s="233"/>
      <c r="O228" s="233"/>
      <c r="P228" s="233"/>
      <c r="Q228" s="233"/>
      <c r="R228" s="233"/>
      <c r="S228" s="233"/>
      <c r="T228" s="233"/>
      <c r="U228" s="233"/>
      <c r="V228" s="233"/>
    </row>
    <row r="229" spans="1:22" x14ac:dyDescent="0.2">
      <c r="A229" s="233" t="s">
        <v>107</v>
      </c>
      <c r="B229" s="233"/>
      <c r="C229" s="233"/>
      <c r="D229" s="233"/>
      <c r="E229" s="233"/>
      <c r="F229" s="233"/>
      <c r="G229" s="233"/>
      <c r="H229" s="233"/>
      <c r="I229" s="233"/>
      <c r="J229" s="233"/>
      <c r="K229" s="233"/>
      <c r="L229" s="233"/>
      <c r="M229" s="233"/>
      <c r="N229" s="233"/>
      <c r="O229" s="233"/>
      <c r="P229" s="233"/>
      <c r="Q229" s="233"/>
      <c r="R229" s="233"/>
      <c r="S229" s="233"/>
      <c r="T229" s="233"/>
      <c r="U229" s="233"/>
      <c r="V229" s="233"/>
    </row>
    <row r="230" spans="1:22" x14ac:dyDescent="0.2">
      <c r="V230" s="261"/>
    </row>
    <row r="232" spans="1:22" x14ac:dyDescent="0.2">
      <c r="G232" s="262"/>
    </row>
  </sheetData>
  <sheetProtection password="C71F" sheet="1" objects="1" scenarios="1"/>
  <mergeCells count="41">
    <mergeCell ref="C88:G88"/>
    <mergeCell ref="C80:G80"/>
    <mergeCell ref="C81:G81"/>
    <mergeCell ref="A2:V2"/>
    <mergeCell ref="B3:V3"/>
    <mergeCell ref="C4:G4"/>
    <mergeCell ref="C5:G5"/>
    <mergeCell ref="C82:G82"/>
    <mergeCell ref="C83:G83"/>
    <mergeCell ref="C84:G84"/>
    <mergeCell ref="C85:G85"/>
    <mergeCell ref="C87:G87"/>
    <mergeCell ref="C177:G177"/>
    <mergeCell ref="C155:G155"/>
    <mergeCell ref="C157:G157"/>
    <mergeCell ref="C159:G159"/>
    <mergeCell ref="C161:G161"/>
    <mergeCell ref="C163:G163"/>
    <mergeCell ref="C167:G167"/>
    <mergeCell ref="C169:G169"/>
    <mergeCell ref="C171:G171"/>
    <mergeCell ref="C173:G173"/>
    <mergeCell ref="C175:G175"/>
    <mergeCell ref="C165:G165"/>
    <mergeCell ref="A229:V229"/>
    <mergeCell ref="C179:G179"/>
    <mergeCell ref="C181:G181"/>
    <mergeCell ref="C183:G183"/>
    <mergeCell ref="C186:G186"/>
    <mergeCell ref="C188:G188"/>
    <mergeCell ref="C190:G190"/>
    <mergeCell ref="C192:G192"/>
    <mergeCell ref="C194:G194"/>
    <mergeCell ref="A227:V227"/>
    <mergeCell ref="A228:V228"/>
    <mergeCell ref="C153:G153"/>
    <mergeCell ref="C89:G89"/>
    <mergeCell ref="C90:G90"/>
    <mergeCell ref="C91:G91"/>
    <mergeCell ref="C92:G92"/>
    <mergeCell ref="C138:G138"/>
  </mergeCells>
  <pageMargins left="0.7" right="0.7" top="0.78740157499999996" bottom="0.78740157499999996" header="0.3" footer="0.3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5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66" t="s">
        <v>30</v>
      </c>
      <c r="B2" s="65"/>
      <c r="C2" s="248"/>
      <c r="D2" s="248"/>
      <c r="E2" s="248"/>
      <c r="F2" s="248"/>
      <c r="G2" s="249"/>
    </row>
    <row r="3" spans="1:7" ht="24.95" hidden="1" customHeight="1" x14ac:dyDescent="0.2">
      <c r="A3" s="66" t="s">
        <v>6</v>
      </c>
      <c r="B3" s="65"/>
      <c r="C3" s="248"/>
      <c r="D3" s="248"/>
      <c r="E3" s="248"/>
      <c r="F3" s="248"/>
      <c r="G3" s="249"/>
    </row>
    <row r="4" spans="1:7" ht="24.95" hidden="1" customHeight="1" x14ac:dyDescent="0.2">
      <c r="A4" s="66" t="s">
        <v>7</v>
      </c>
      <c r="B4" s="65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Rekapitulace</vt:lpstr>
      <vt:lpstr>D.1.1</vt:lpstr>
      <vt:lpstr>VzorPolozky</vt:lpstr>
      <vt:lpstr>Rekapitulace!CelkemDPHVypocet</vt:lpstr>
      <vt:lpstr>CenaCelkem</vt:lpstr>
      <vt:lpstr>CenaCelkemBezDPH</vt:lpstr>
      <vt:lpstr>Rekapitulace!CenaCelkemVypocet</vt:lpstr>
      <vt:lpstr>cisloobjektu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D.1.1!Oblast_tisku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Moták</dc:creator>
  <cp:lastModifiedBy>Goláňová Jana, Ing.</cp:lastModifiedBy>
  <cp:lastPrinted>2018-06-19T13:52:31Z</cp:lastPrinted>
  <dcterms:created xsi:type="dcterms:W3CDTF">2009-04-08T07:15:50Z</dcterms:created>
  <dcterms:modified xsi:type="dcterms:W3CDTF">2018-06-20T13:38:55Z</dcterms:modified>
</cp:coreProperties>
</file>